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jonas.lisboa\Desktop\"/>
    </mc:Choice>
  </mc:AlternateContent>
  <bookViews>
    <workbookView xWindow="-120" yWindow="-120" windowWidth="29040" windowHeight="15840"/>
  </bookViews>
  <sheets>
    <sheet name="FAD Serviços" sheetId="2" r:id="rId1"/>
    <sheet name="NI" sheetId="5" r:id="rId2"/>
    <sheet name="Instruções" sheetId="6" state="hidden" r:id="rId3"/>
    <sheet name="Siglas" sheetId="7" state="hidden" r:id="rId4"/>
  </sheets>
  <definedNames>
    <definedName name="_xlnm.Print_Area" localSheetId="0">'FAD Serviços'!$A$1:$H$42</definedName>
    <definedName name="_xlnm.Print_Area" localSheetId="2">Instruções!$A$1:$A$34</definedName>
    <definedName name="_xlnm.Print_Area" localSheetId="1">NI!$A$1:$H$58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G20" i="2"/>
  <c r="F21" i="2"/>
  <c r="F13" i="2"/>
  <c r="F15" i="2"/>
  <c r="F12" i="2"/>
  <c r="G12" i="2"/>
  <c r="F19" i="2"/>
  <c r="G16" i="2"/>
  <c r="H1" i="5"/>
  <c r="E49" i="5" l="1"/>
  <c r="E43" i="5"/>
  <c r="E37" i="5"/>
  <c r="E31" i="5"/>
  <c r="E28" i="5"/>
  <c r="E52" i="5"/>
  <c r="E46" i="5"/>
  <c r="E40" i="5"/>
  <c r="E34" i="5"/>
  <c r="F16" i="2" l="1"/>
  <c r="E21" i="2" l="1"/>
  <c r="E12" i="2" l="1"/>
  <c r="F20" i="2" l="1"/>
  <c r="E13" i="2" l="1"/>
  <c r="E14" i="2"/>
  <c r="E15" i="2"/>
  <c r="E16" i="2"/>
  <c r="E17" i="2"/>
  <c r="E18" i="2"/>
  <c r="E19" i="2"/>
  <c r="E20" i="2"/>
  <c r="H20" i="2" s="1"/>
  <c r="E22" i="2"/>
  <c r="H12" i="2" l="1"/>
  <c r="H16" i="2"/>
  <c r="F4" i="5" l="1"/>
  <c r="D4" i="5"/>
  <c r="B8" i="5"/>
  <c r="B7" i="5"/>
  <c r="B6" i="5"/>
  <c r="H22" i="2" l="1"/>
  <c r="H23" i="2" s="1"/>
  <c r="H13" i="2" l="1"/>
  <c r="H24" i="2" l="1"/>
  <c r="H4" i="5" l="1"/>
  <c r="A54" i="5" s="1"/>
</calcChain>
</file>

<file path=xl/comments1.xml><?xml version="1.0" encoding="utf-8"?>
<comments xmlns="http://schemas.openxmlformats.org/spreadsheetml/2006/main">
  <authors>
    <author>Mônica Nogueira de Moraes</author>
    <author>Heloisa</author>
    <author>Usuario</author>
    <author>.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Número do FAD, correspondente ao mesmo número da medição.</t>
        </r>
      </text>
    </comment>
    <comment ref="H2" authorId="0" shapeId="0">
      <text>
        <r>
          <rPr>
            <sz val="9"/>
            <color indexed="81"/>
            <rFont val="Tahoma"/>
            <family val="2"/>
          </rPr>
          <t>Mês/Ano de referência do FAD, correspondente ao mesmo mês e ano da medição.</t>
        </r>
      </text>
    </comment>
    <comment ref="A9" authorId="1" shapeId="0">
      <text>
        <r>
          <rPr>
            <sz val="8"/>
            <color indexed="81"/>
            <rFont val="Calibri"/>
            <family val="2"/>
          </rPr>
          <t>Exigência a ser avaliada durante a realização do serviço rodoviário.</t>
        </r>
      </text>
    </comment>
    <comment ref="B9" authorId="1" shapeId="0">
      <text>
        <r>
          <rPr>
            <sz val="8"/>
            <color indexed="81"/>
            <rFont val="Calibri"/>
            <family val="2"/>
          </rPr>
          <t>Particularidade do quesito a ser avaliada.</t>
        </r>
      </text>
    </comment>
    <comment ref="C9" authorId="1" shapeId="0">
      <text>
        <r>
          <rPr>
            <sz val="8"/>
            <color indexed="81"/>
            <rFont val="Calibri"/>
            <family val="2"/>
          </rPr>
          <t>Ação do item a ser pontuada.</t>
        </r>
      </text>
    </comment>
    <comment ref="E10" authorId="1" shapeId="0">
      <text>
        <r>
          <rPr>
            <sz val="8"/>
            <color indexed="81"/>
            <rFont val="Calibri"/>
            <family val="2"/>
          </rPr>
          <t xml:space="preserve">Valor 1 ou 0 (zero) do item avaliado. Se uma das atividades estiver zerada o item terá resultado zero.
</t>
        </r>
      </text>
    </comment>
    <comment ref="F10" authorId="1" shapeId="0">
      <text>
        <r>
          <rPr>
            <sz val="8"/>
            <color indexed="81"/>
            <rFont val="Calibri"/>
            <family val="2"/>
          </rPr>
          <t>Peso do item avaliado.</t>
        </r>
      </text>
    </comment>
    <comment ref="G10" authorId="1" shapeId="0">
      <text>
        <r>
          <rPr>
            <sz val="8"/>
            <color indexed="81"/>
            <rFont val="Calibri"/>
            <family val="2"/>
          </rPr>
          <t>Peso do quesito avaliado.</t>
        </r>
      </text>
    </comment>
    <comment ref="H10" authorId="1" shapeId="0">
      <text>
        <r>
          <rPr>
            <sz val="8"/>
            <color indexed="81"/>
            <rFont val="Calibri"/>
            <family val="2"/>
          </rPr>
          <t>Resultado da avaliação ponderada das atividades dos itens para cada quesito.</t>
        </r>
      </text>
    </comment>
    <comment ref="C12" authorId="2" shapeId="0">
      <text>
        <r>
          <rPr>
            <sz val="8"/>
            <color indexed="81"/>
            <rFont val="Calibri"/>
            <family val="2"/>
            <scheme val="minor"/>
          </rPr>
          <t>Os trabalhos apresentados deverão ser avaliados em relação ao atendimento integral das recomendações estabelecidas pelas Especificações, Normas e Procedimentos da SEAG-ES, da ABNT e demais normas adotadas pelo Departamento.</t>
        </r>
      </text>
    </comment>
    <comment ref="C13" authorId="2" shapeId="0">
      <text>
        <r>
          <rPr>
            <sz val="8"/>
            <color indexed="81"/>
            <rFont val="Calibri"/>
            <family val="2"/>
            <scheme val="minor"/>
          </rPr>
          <t>Os documentos gerados ao longo da execução dos trabalhos deverão apresentar resultados que conduzam sempre à melhor solução técnica e econonômica para o atendimento do obejto em questão.</t>
        </r>
      </text>
    </comment>
    <comment ref="C14" authorId="3" shapeId="0">
      <text>
        <r>
          <rPr>
            <sz val="8"/>
            <color indexed="81"/>
            <rFont val="Calibri"/>
            <family val="2"/>
            <scheme val="minor"/>
          </rPr>
          <t>Os documentos gerados ao longo da execução dos trabalhos deverão apresentar resultados que conduzam sempre à solução mais sustentável e em conformidade com as exigências da legislação ambiental vigente.</t>
        </r>
      </text>
    </comment>
    <comment ref="C15" authorId="2" shapeId="0">
      <text>
        <r>
          <rPr>
            <sz val="8"/>
            <color indexed="81"/>
            <rFont val="Calibri"/>
            <family val="2"/>
            <scheme val="minor"/>
          </rPr>
          <t>Avaliar a qualidade da documentação produzida quanto a sua organização e clareza, bem como quanto à obediência às normas e recomendações do DER-ES e à forma planejada e controlada da entrega. Verificar se a estrutura de documentação definida para o trabalho e a gestão eletrônica dos documentos, contemplam todos os registros necessários aos objetivos do trabalho e garanta a recuperação rápida de qualquer documento produzido. Todos os registros e acervo técnico compartilhados e gerados pela contratada devem estar organizados e permitir fácil acesso à informação para o DER-ES.</t>
        </r>
      </text>
    </comment>
    <comment ref="C16" authorId="2" shapeId="0">
      <text>
        <r>
          <rPr>
            <sz val="8"/>
            <color indexed="81"/>
            <rFont val="Calibri"/>
            <family val="2"/>
            <scheme val="minor"/>
          </rPr>
          <t>Avaliar a disponibilização, em termos de quantidade e experiência, dos técnicos que compõe as equipes ofertadas, responsáveis pelo desenvolvimento das atividades específicas do escopo dos trabalhos. Verificar a qualificação da equipe contratada quanto aos conhecimentos necessários para execução do objeto e/ou cumprimento das exigências mínimas de contrato. Este item deve ser avaliado como não conforme caso a empresa deixe de entregar ou atualizar a Anotação de Responsabilidade Técnica – ART dos engenheiros responsáveis.</t>
        </r>
      </text>
    </comment>
    <comment ref="C17" authorId="2" shapeId="0">
      <text>
        <r>
          <rPr>
            <sz val="8"/>
            <color indexed="81"/>
            <rFont val="Calibri"/>
            <family val="2"/>
            <scheme val="minor"/>
          </rPr>
          <t>Avaliar o planejamento das ações das equipes de trabalho, que deverão atuar através de processos consistentes e integrados com estrutura do SEAG-ES.</t>
        </r>
      </text>
    </comment>
    <comment ref="C18" authorId="2" shapeId="0">
      <text>
        <r>
          <rPr>
            <sz val="8"/>
            <color indexed="81"/>
            <rFont val="Calibri"/>
            <family val="2"/>
            <scheme val="minor"/>
          </rPr>
          <t>Avaliar se a infraestrutura de apoio implantada, como sistemas, materiais e equipamentos, inclusive de informática, permitem comunicação rápida e são suficientes, em qualidade, tipo e quantidade, ao pleno atendimento das necessidades dos trabalhos.</t>
        </r>
      </text>
    </comment>
    <comment ref="C19" authorId="3" shapeId="0">
      <text>
        <r>
          <rPr>
            <sz val="8"/>
            <color indexed="81"/>
            <rFont val="Calibri"/>
            <family val="2"/>
            <scheme val="minor"/>
          </rPr>
          <t>Avaliar a disponibilidade da empresa em estabelecer comunicação com o SEAG-ES, bem como avaliar a participação e presença do preposto periodicamente no local de execução do serviço, registro de ocorrências, recebimento de documentações oficiais do SEAG-ES e prestação informações à fiscalização de forma ágil.</t>
        </r>
      </text>
    </comment>
    <comment ref="C20" authorId="1" shapeId="0">
      <text>
        <r>
          <rPr>
            <sz val="8"/>
            <color indexed="81"/>
            <rFont val="Calibri"/>
            <family val="2"/>
          </rPr>
          <t>Avaliar a adequação dos prazos e se a empresa atende às IS nº 003-N/2015, nº 005-N/2015 e nº 006-N/2015, referente às atividades contábeis (trabalhistas, previdenciárias, tributárias e fiscais) referente ao contrato. Este item tem por particularidade a entrega da Documentação Contábil do mês anterior ao do faturamento. Desta forma, se faz necessário, que os Avisos de Inconformidade e/ou Notificações de Insuficiência  emitidos(as) sejam aplicados (as) no mês de referência do FAD.</t>
        </r>
      </text>
    </comment>
    <comment ref="C21" authorId="1" shapeId="0">
      <text>
        <r>
          <rPr>
            <sz val="8"/>
            <color indexed="81"/>
            <rFont val="Calibri"/>
            <family val="2"/>
          </rPr>
          <t>Avaliar a adequação das datas das atividades de cada uma das fases de serviços ao cronograma físico-financeiro e ao Plano de Trabalho.</t>
        </r>
      </text>
    </comment>
    <comment ref="C22" authorId="1" shapeId="0">
      <text>
        <r>
          <rPr>
            <sz val="8"/>
            <color indexed="81"/>
            <rFont val="Calibri"/>
            <family val="2"/>
          </rPr>
          <t>Avaliar se os prazos estabelecidos em NOTIFICAÇÃO DE INSUFICIÊNCIA (NI) para saneamento de inconformidades constatadas em avaliação mensal de desempenho estão atendidos.</t>
        </r>
      </text>
    </comment>
    <comment ref="E25" authorId="2" shapeId="0">
      <text>
        <r>
          <rPr>
            <sz val="9"/>
            <color indexed="81"/>
            <rFont val="Tahoma"/>
            <family val="2"/>
          </rPr>
          <t>Informe se uma NI foi emitida junto com este FAD.</t>
        </r>
      </text>
    </comment>
    <comment ref="B26" authorId="2" shapeId="0">
      <text>
        <r>
          <rPr>
            <sz val="9"/>
            <color indexed="81"/>
            <rFont val="Tahoma"/>
            <family val="2"/>
          </rPr>
          <t>Podem ser registradas observações sobre as não conformidades e/ou recomendações de suspensão de pagamento, de  multas e de rescisão.</t>
        </r>
      </text>
    </comment>
    <comment ref="D32" authorId="2" shapeId="0">
      <text>
        <r>
          <rPr>
            <sz val="9"/>
            <color indexed="81"/>
            <rFont val="Tahoma"/>
            <family val="2"/>
          </rPr>
          <t>Digite o nome do gestor do contrato.</t>
        </r>
      </text>
    </comment>
    <comment ref="B33" authorId="0" shapeId="0">
      <text>
        <r>
          <rPr>
            <sz val="9"/>
            <color indexed="81"/>
            <rFont val="Tahoma"/>
            <family val="2"/>
          </rPr>
          <t>Data de assinatura do fiscal do contrato.</t>
        </r>
      </text>
    </comment>
    <comment ref="E33" authorId="0" shapeId="0">
      <text>
        <r>
          <rPr>
            <sz val="9"/>
            <color indexed="81"/>
            <rFont val="Tahoma"/>
            <family val="2"/>
          </rPr>
          <t>Data de assinatura do gestor do contrato.</t>
        </r>
      </text>
    </comment>
  </commentList>
</comments>
</file>

<file path=xl/comments2.xml><?xml version="1.0" encoding="utf-8"?>
<comments xmlns="http://schemas.openxmlformats.org/spreadsheetml/2006/main">
  <authors>
    <author>Mônica Nogueira de Moraes</author>
    <author>Usuario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Setor do gestor do contrato (que assina a NI).</t>
        </r>
      </text>
    </comment>
    <comment ref="H2" authorId="0" shapeId="0">
      <text>
        <r>
          <rPr>
            <sz val="9"/>
            <color indexed="81"/>
            <rFont val="Tahoma"/>
            <family val="2"/>
          </rPr>
          <t>Número de ordem de emissão da NI, em sequência única para o contrato.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Formato: [DD/MM/AAAA]
Exemplo: 23/01/2015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Digite o número de dias (prazo) para sanear a inconformidade.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Digite a data a partir da qual começa a contar o prazo para saneamento.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Digite a data máxima para saneamento da inconformidade.</t>
        </r>
      </text>
    </comment>
    <comment ref="C23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E25" authorId="1" shapeId="0">
      <text>
        <r>
          <rPr>
            <sz val="9"/>
            <color indexed="81"/>
            <rFont val="Tahoma"/>
            <family val="2"/>
          </rPr>
          <t>Digite o nome do gestor do contrato.</t>
        </r>
      </text>
    </comment>
    <comment ref="C26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29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2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5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7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</commentList>
</comments>
</file>

<file path=xl/sharedStrings.xml><?xml version="1.0" encoding="utf-8"?>
<sst xmlns="http://schemas.openxmlformats.org/spreadsheetml/2006/main" count="269" uniqueCount="170">
  <si>
    <t>FORMULÁRIO DE AVALIAÇÃO DE DESEMPENHO - FAD</t>
  </si>
  <si>
    <t>QUESITO</t>
  </si>
  <si>
    <t>ITEM</t>
  </si>
  <si>
    <t>ATIVIDADE</t>
  </si>
  <si>
    <t>CONFORMIDADE</t>
  </si>
  <si>
    <t>Pesos</t>
  </si>
  <si>
    <t>ICQ</t>
  </si>
  <si>
    <t>N</t>
  </si>
  <si>
    <t>P</t>
  </si>
  <si>
    <t>Q</t>
  </si>
  <si>
    <t>(NA/C/NC)</t>
  </si>
  <si>
    <t>Atividade</t>
  </si>
  <si>
    <t>Item</t>
  </si>
  <si>
    <t>Quesito</t>
  </si>
  <si>
    <t>Atendimento</t>
  </si>
  <si>
    <t>C</t>
  </si>
  <si>
    <t>NA</t>
  </si>
  <si>
    <t>NC</t>
  </si>
  <si>
    <t>[Nome da Empresa]</t>
  </si>
  <si>
    <t xml:space="preserve">Data: </t>
  </si>
  <si>
    <t xml:space="preserve">LEGENDA: </t>
  </si>
  <si>
    <t>CONDIÇÃO DE CONFORMIDADE</t>
  </si>
  <si>
    <t>PESOS</t>
  </si>
  <si>
    <t>INDICADORES</t>
  </si>
  <si>
    <t xml:space="preserve">OBSERVAÇÕES: </t>
  </si>
  <si>
    <t>Fiscal do Contrato:</t>
  </si>
  <si>
    <t>Gestor do Contrato:</t>
  </si>
  <si>
    <t>[Nome do Fiscal do Contrato]</t>
  </si>
  <si>
    <t>[Nome do Gestor do Contrato]</t>
  </si>
  <si>
    <t>4. Prazos</t>
  </si>
  <si>
    <t>Atendimento dos prazos</t>
  </si>
  <si>
    <r>
      <t>NA</t>
    </r>
    <r>
      <rPr>
        <sz val="6"/>
        <rFont val="Calibri"/>
        <family val="2"/>
        <scheme val="minor"/>
      </rPr>
      <t xml:space="preserve"> - atividade não avaliada</t>
    </r>
  </si>
  <si>
    <r>
      <t>N</t>
    </r>
    <r>
      <rPr>
        <sz val="6"/>
        <rFont val="Calibri"/>
        <family val="2"/>
        <scheme val="minor"/>
      </rPr>
      <t xml:space="preserve"> - Peso 1 ou 0 da atividade</t>
    </r>
  </si>
  <si>
    <r>
      <t>C</t>
    </r>
    <r>
      <rPr>
        <sz val="6"/>
        <rFont val="Calibri"/>
        <family val="2"/>
        <scheme val="minor"/>
      </rPr>
      <t xml:space="preserve"> - atividade em conformidade</t>
    </r>
  </si>
  <si>
    <r>
      <t>P</t>
    </r>
    <r>
      <rPr>
        <sz val="6"/>
        <rFont val="Calibri"/>
        <family val="2"/>
        <scheme val="minor"/>
      </rPr>
      <t xml:space="preserve"> - Peso do item no quesito</t>
    </r>
  </si>
  <si>
    <r>
      <t>ICQ</t>
    </r>
    <r>
      <rPr>
        <sz val="6"/>
        <rFont val="Calibri"/>
        <family val="2"/>
        <scheme val="minor"/>
      </rPr>
      <t xml:space="preserve"> - Índice de Conformidade do Quesito</t>
    </r>
  </si>
  <si>
    <r>
      <t>NC</t>
    </r>
    <r>
      <rPr>
        <sz val="6"/>
        <rFont val="Calibri"/>
        <family val="2"/>
        <scheme val="minor"/>
      </rPr>
      <t xml:space="preserve"> - atividade não conforme</t>
    </r>
  </si>
  <si>
    <r>
      <t>Q</t>
    </r>
    <r>
      <rPr>
        <sz val="6"/>
        <rFont val="Calibri"/>
        <family val="2"/>
        <scheme val="minor"/>
      </rPr>
      <t xml:space="preserve"> - Peso do quesito no IMC</t>
    </r>
  </si>
  <si>
    <r>
      <t>IMC</t>
    </r>
    <r>
      <rPr>
        <sz val="6"/>
        <rFont val="Calibri"/>
        <family val="2"/>
        <scheme val="minor"/>
      </rPr>
      <t xml:space="preserve"> - Índice Mensal de Conformidade</t>
    </r>
  </si>
  <si>
    <t>IMC = Índice Médio de Conformidade</t>
  </si>
  <si>
    <t>Índice de Conformidade do Quesito</t>
  </si>
  <si>
    <r>
      <t xml:space="preserve">K </t>
    </r>
    <r>
      <rPr>
        <sz val="5"/>
        <rFont val="Calibri"/>
        <family val="2"/>
        <scheme val="minor"/>
      </rPr>
      <t>- Índice de conformidade no quesito gestão da obra</t>
    </r>
  </si>
  <si>
    <t>__________________________________________</t>
  </si>
  <si>
    <t>NOTIFICAÇÃO DE INSUFICIÊNCIA - NI</t>
  </si>
  <si>
    <t xml:space="preserve">IMC: </t>
  </si>
  <si>
    <t>EMPRESA:</t>
  </si>
  <si>
    <t>CONTRATO Nº:</t>
  </si>
  <si>
    <t>INCONFORMIDADES CONSTATADAS</t>
  </si>
  <si>
    <t>PRAZOS PARA SANEAR 
(Em dias corridos, com data de início e de término)</t>
  </si>
  <si>
    <t>Dias corridos</t>
  </si>
  <si>
    <t>Data de Início</t>
  </si>
  <si>
    <t>Data de Término</t>
  </si>
  <si>
    <t xml:space="preserve">Assinatura: </t>
  </si>
  <si>
    <t>Data:</t>
  </si>
  <si>
    <t>________________________________________________________</t>
  </si>
  <si>
    <t>Ciente da contratada</t>
  </si>
  <si>
    <t>Assinatura:</t>
  </si>
  <si>
    <t>Não</t>
  </si>
  <si>
    <t>Obs2: Leia os comentários das células para obter detalhes sobre o preenchimento</t>
  </si>
  <si>
    <t>Obs1: Dados em vermelho indicam que a célula ainda está com exemplo em [colchete]</t>
  </si>
  <si>
    <t>Obs3: Dados em células pontilhadas são importados automaticamente do FAD</t>
  </si>
  <si>
    <t>ASSINATURAS</t>
  </si>
  <si>
    <t>Sim</t>
  </si>
  <si>
    <t>Nº</t>
  </si>
  <si>
    <t>Nº FAD:</t>
  </si>
  <si>
    <t>Mês/Ano:</t>
  </si>
  <si>
    <t>[01]</t>
  </si>
  <si>
    <t>NI emitida?</t>
  </si>
  <si>
    <t>NI/</t>
  </si>
  <si>
    <t xml:space="preserve">DATA EMISSÃO NI: </t>
  </si>
  <si>
    <t>[Número do contrato] Ex: 019/2014</t>
  </si>
  <si>
    <t>Setor</t>
  </si>
  <si>
    <t>_______________________________________</t>
  </si>
  <si>
    <t>OBJETO:</t>
  </si>
  <si>
    <t>Entrega</t>
  </si>
  <si>
    <t>DG</t>
  </si>
  <si>
    <t>ASCOM</t>
  </si>
  <si>
    <t>GETIN</t>
  </si>
  <si>
    <t>GATEC</t>
  </si>
  <si>
    <t>GEDES</t>
  </si>
  <si>
    <t>PJ</t>
  </si>
  <si>
    <t>UNCIN</t>
  </si>
  <si>
    <t>SECEX</t>
  </si>
  <si>
    <t>ASTEC</t>
  </si>
  <si>
    <t>GABDG</t>
  </si>
  <si>
    <t>DIREN</t>
  </si>
  <si>
    <t>GSUST</t>
  </si>
  <si>
    <t>GOQUA</t>
  </si>
  <si>
    <t>GEPRO</t>
  </si>
  <si>
    <t>DIRAD</t>
  </si>
  <si>
    <t>GEFIN</t>
  </si>
  <si>
    <t>GELIC</t>
  </si>
  <si>
    <t>GEOPE</t>
  </si>
  <si>
    <t>GEMAN</t>
  </si>
  <si>
    <t>GETRA</t>
  </si>
  <si>
    <t>SR-1</t>
  </si>
  <si>
    <t>SR-2</t>
  </si>
  <si>
    <t>SR-3</t>
  </si>
  <si>
    <t>GEPLA</t>
  </si>
  <si>
    <t>DIROP</t>
  </si>
  <si>
    <t>GERSU</t>
  </si>
  <si>
    <t>Preposto</t>
  </si>
  <si>
    <t>Acompanhamento</t>
  </si>
  <si>
    <t>Saneamento de Inconformidade</t>
  </si>
  <si>
    <t>Equipe Técnica</t>
  </si>
  <si>
    <t>5. Gestão da Obra</t>
  </si>
  <si>
    <t>Tipo de contrato:</t>
  </si>
  <si>
    <t>UGEU</t>
  </si>
  <si>
    <t>GEROU</t>
  </si>
  <si>
    <t>Sigla</t>
  </si>
  <si>
    <t>Diretoria Geral</t>
  </si>
  <si>
    <t>Procuradoria Jurídica</t>
  </si>
  <si>
    <t>Controle Interno</t>
  </si>
  <si>
    <t>Secretaria Executiva</t>
  </si>
  <si>
    <t>Assessoria Técnica</t>
  </si>
  <si>
    <t>Assessoria de Comunicação e Marketing</t>
  </si>
  <si>
    <t>Gabinete do Diretor Geral</t>
  </si>
  <si>
    <t>Diretoria de Engenharia</t>
  </si>
  <si>
    <t>Gerência de Sustentabilidade</t>
  </si>
  <si>
    <t>Gerência de Obras e Qualidade</t>
  </si>
  <si>
    <t>Gerência de Projetos e Orçamentos</t>
  </si>
  <si>
    <t>Gerência de Tratamento de Interferências</t>
  </si>
  <si>
    <t>Diretoria de Administração</t>
  </si>
  <si>
    <t>Gerência de Finanças</t>
  </si>
  <si>
    <t>Gerência de Administração e Tecnologia da Informação</t>
  </si>
  <si>
    <t>Gerência de Desenvolvimento Humano</t>
  </si>
  <si>
    <t>Gerência de Licitações e Contratos</t>
  </si>
  <si>
    <t>Diretoria de Operações</t>
  </si>
  <si>
    <t>Gerência de Operações Rodoviárias</t>
  </si>
  <si>
    <t>Gerência de Manutenção Rodoviária</t>
  </si>
  <si>
    <t>Gerência de Engenharia de Tráfego</t>
  </si>
  <si>
    <t>Gerência de Serviços aos Usuários</t>
  </si>
  <si>
    <t>Gerência de Obras Urbanas</t>
  </si>
  <si>
    <t>Gerência de Planejamento de Obras Urbanas</t>
  </si>
  <si>
    <t>Superintendência Regional 1</t>
  </si>
  <si>
    <t>Superintendência Regional 2</t>
  </si>
  <si>
    <t>Superintendência Regional 3</t>
  </si>
  <si>
    <t>Unidade de Gerenciamento de Obras Urbanas</t>
  </si>
  <si>
    <t>INSTRUÇÕES PARA PREENCHIMENTO E EMISSÃO DO FAD</t>
  </si>
  <si>
    <t/>
  </si>
  <si>
    <t>Obs3: Caso o setor do fiscal ou do gestor não se encontre na lista, solicite a alteração ao setor de TI</t>
  </si>
  <si>
    <t>Número de integrantes da comissão</t>
  </si>
  <si>
    <t>Quantos AI foram emitidos?</t>
  </si>
  <si>
    <t>01</t>
  </si>
  <si>
    <t>GIOSR</t>
  </si>
  <si>
    <t>GEPAV</t>
  </si>
  <si>
    <t>Projeto, Consultoria, Supervisão, Gerenciamento e Serviços de Engenharia</t>
  </si>
  <si>
    <t>[Objeto do contrato] Ex:  Elaboração de Projetos de Engenharia de Obras de Artes Especiais (Pontes, Viadutos e Passarelas), integrantes do Sistema Rodoviário Estadual (SRE), Lote 01 - Rodovia ES-XYZ - Trecho: Itaúnas - Entr. ES-ABC (Conceição da Barra)</t>
  </si>
  <si>
    <t>1.Qualidade Ténica</t>
  </si>
  <si>
    <t>Normas</t>
  </si>
  <si>
    <t>Cumprimento</t>
  </si>
  <si>
    <t>Objeto</t>
  </si>
  <si>
    <t>Componente Ambiental</t>
  </si>
  <si>
    <t>Apresentação da documentação</t>
  </si>
  <si>
    <t>Organização e clareza</t>
  </si>
  <si>
    <t>2. Recursos</t>
  </si>
  <si>
    <t>Qualificação e alocação</t>
  </si>
  <si>
    <t>Estrutura Organizacional</t>
  </si>
  <si>
    <t xml:space="preserve">Planejamento </t>
  </si>
  <si>
    <t>Infraestrutura de Apoio</t>
  </si>
  <si>
    <t xml:space="preserve">Documentação </t>
  </si>
  <si>
    <t xml:space="preserve">Cronograma </t>
  </si>
  <si>
    <t>Serviço de Engenharia</t>
  </si>
  <si>
    <t>Consultoria</t>
  </si>
  <si>
    <t>Supervisão</t>
  </si>
  <si>
    <t>Gerenciamento</t>
  </si>
  <si>
    <t>Projeto</t>
  </si>
  <si>
    <t>='FAD Serviços'!$D$32</t>
  </si>
  <si>
    <t>[Data de assinatura] Ex: 05/02/2023</t>
  </si>
  <si>
    <t>[01/2023]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</si>
</sst>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Calibri"/>
      <family val="2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9"/>
      <name val="Calibri"/>
      <family val="2"/>
      <scheme val="minor"/>
    </font>
    <font>
      <b/>
      <sz val="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0" tint="-0.14996795556505021"/>
        <bgColor indexed="65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Protection="1"/>
    <xf numFmtId="0" fontId="0" fillId="3" borderId="0" xfId="0" applyFill="1" applyProtection="1"/>
    <xf numFmtId="0" fontId="4" fillId="2" borderId="4" xfId="0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left" vertical="top" wrapText="1"/>
    </xf>
    <xf numFmtId="49" fontId="18" fillId="0" borderId="0" xfId="0" applyNumberFormat="1" applyFont="1" applyFill="1" applyBorder="1" applyAlignment="1" applyProtection="1">
      <alignment vertical="center"/>
    </xf>
    <xf numFmtId="0" fontId="5" fillId="2" borderId="32" xfId="0" applyFont="1" applyFill="1" applyBorder="1" applyAlignment="1" applyProtection="1">
      <alignment vertical="center" wrapText="1"/>
    </xf>
    <xf numFmtId="0" fontId="5" fillId="2" borderId="33" xfId="0" applyFont="1" applyFill="1" applyBorder="1" applyAlignment="1" applyProtection="1">
      <alignment vertical="center" wrapText="1"/>
    </xf>
    <xf numFmtId="0" fontId="4" fillId="2" borderId="41" xfId="0" applyFont="1" applyFill="1" applyBorder="1" applyAlignment="1" applyProtection="1">
      <alignment horizontal="left" vertical="top" wrapText="1"/>
    </xf>
    <xf numFmtId="0" fontId="5" fillId="2" borderId="4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top" wrapText="1"/>
    </xf>
    <xf numFmtId="49" fontId="15" fillId="0" borderId="47" xfId="0" applyNumberFormat="1" applyFont="1" applyFill="1" applyBorder="1" applyAlignment="1" applyProtection="1">
      <alignment horizontal="right" vertical="center"/>
    </xf>
    <xf numFmtId="49" fontId="15" fillId="4" borderId="46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right" vertical="center" wrapText="1"/>
    </xf>
    <xf numFmtId="0" fontId="16" fillId="2" borderId="24" xfId="0" applyFont="1" applyFill="1" applyBorder="1" applyAlignment="1" applyProtection="1">
      <alignment horizontal="right" vertical="center" wrapText="1"/>
    </xf>
    <xf numFmtId="0" fontId="19" fillId="0" borderId="5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2" borderId="17" xfId="0" applyFont="1" applyFill="1" applyBorder="1" applyAlignment="1" applyProtection="1">
      <alignment vertical="center" wrapText="1"/>
    </xf>
    <xf numFmtId="0" fontId="5" fillId="2" borderId="56" xfId="0" applyFont="1" applyFill="1" applyBorder="1" applyAlignment="1" applyProtection="1">
      <alignment horizontal="left"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vertical="center" wrapText="1"/>
    </xf>
    <xf numFmtId="14" fontId="15" fillId="0" borderId="46" xfId="0" applyNumberFormat="1" applyFont="1" applyFill="1" applyBorder="1" applyAlignment="1" applyProtection="1">
      <alignment horizontal="left" vertical="center"/>
      <protection locked="0"/>
    </xf>
    <xf numFmtId="49" fontId="10" fillId="0" borderId="31" xfId="0" applyNumberFormat="1" applyFont="1" applyFill="1" applyBorder="1" applyAlignment="1" applyProtection="1">
      <alignment vertical="center"/>
      <protection locked="0"/>
    </xf>
    <xf numFmtId="14" fontId="14" fillId="0" borderId="9" xfId="0" applyNumberFormat="1" applyFont="1" applyFill="1" applyBorder="1" applyAlignment="1" applyProtection="1">
      <alignment horizontal="left" vertical="center"/>
      <protection locked="0"/>
    </xf>
    <xf numFmtId="1" fontId="15" fillId="0" borderId="49" xfId="0" applyNumberFormat="1" applyFont="1" applyBorder="1" applyAlignment="1" applyProtection="1">
      <alignment horizontal="center"/>
      <protection locked="0"/>
    </xf>
    <xf numFmtId="14" fontId="15" fillId="0" borderId="49" xfId="0" applyNumberFormat="1" applyFont="1" applyBorder="1" applyAlignment="1" applyProtection="1">
      <alignment horizontal="center"/>
      <protection locked="0"/>
    </xf>
    <xf numFmtId="14" fontId="15" fillId="0" borderId="50" xfId="0" applyNumberFormat="1" applyFont="1" applyBorder="1" applyProtection="1">
      <protection locked="0"/>
    </xf>
    <xf numFmtId="1" fontId="15" fillId="0" borderId="9" xfId="0" applyNumberFormat="1" applyFont="1" applyBorder="1" applyAlignment="1" applyProtection="1">
      <alignment horizontal="center"/>
      <protection locked="0"/>
    </xf>
    <xf numFmtId="14" fontId="15" fillId="0" borderId="9" xfId="0" applyNumberFormat="1" applyFont="1" applyBorder="1" applyAlignment="1" applyProtection="1">
      <alignment horizontal="center"/>
      <protection locked="0"/>
    </xf>
    <xf numFmtId="14" fontId="15" fillId="0" borderId="19" xfId="0" applyNumberFormat="1" applyFont="1" applyBorder="1" applyProtection="1">
      <protection locked="0"/>
    </xf>
    <xf numFmtId="1" fontId="15" fillId="0" borderId="11" xfId="0" applyNumberFormat="1" applyFont="1" applyBorder="1" applyAlignment="1" applyProtection="1">
      <alignment horizontal="center"/>
      <protection locked="0"/>
    </xf>
    <xf numFmtId="14" fontId="15" fillId="0" borderId="11" xfId="0" applyNumberFormat="1" applyFont="1" applyBorder="1" applyAlignment="1" applyProtection="1">
      <alignment horizontal="center"/>
      <protection locked="0"/>
    </xf>
    <xf numFmtId="14" fontId="15" fillId="0" borderId="20" xfId="0" applyNumberFormat="1" applyFont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</xf>
    <xf numFmtId="9" fontId="0" fillId="0" borderId="0" xfId="1" applyFont="1" applyProtection="1"/>
    <xf numFmtId="0" fontId="10" fillId="2" borderId="9" xfId="0" applyFont="1" applyFill="1" applyBorder="1" applyAlignment="1" applyProtection="1">
      <alignment horizontal="center" vertical="center" wrapText="1"/>
    </xf>
    <xf numFmtId="2" fontId="10" fillId="2" borderId="9" xfId="0" applyNumberFormat="1" applyFont="1" applyFill="1" applyBorder="1" applyAlignment="1" applyProtection="1">
      <alignment horizontal="center" vertical="center" wrapText="1"/>
    </xf>
    <xf numFmtId="9" fontId="11" fillId="2" borderId="9" xfId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Protection="1"/>
    <xf numFmtId="0" fontId="16" fillId="0" borderId="29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/>
    <xf numFmtId="0" fontId="16" fillId="0" borderId="12" xfId="0" applyFont="1" applyFill="1" applyBorder="1" applyAlignment="1" applyProtection="1">
      <alignment horizontal="center" vertical="center"/>
    </xf>
    <xf numFmtId="0" fontId="15" fillId="0" borderId="0" xfId="0" applyFont="1" applyProtection="1"/>
    <xf numFmtId="0" fontId="15" fillId="0" borderId="37" xfId="0" applyFont="1" applyBorder="1" applyAlignment="1" applyProtection="1">
      <alignment horizontal="left" vertical="center"/>
    </xf>
    <xf numFmtId="0" fontId="15" fillId="0" borderId="39" xfId="0" applyFont="1" applyBorder="1" applyAlignment="1" applyProtection="1">
      <alignment horizontal="left" vertical="center"/>
    </xf>
    <xf numFmtId="0" fontId="15" fillId="0" borderId="0" xfId="0" applyFont="1" applyBorder="1" applyProtection="1"/>
    <xf numFmtId="0" fontId="15" fillId="0" borderId="0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165" fontId="11" fillId="0" borderId="9" xfId="1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</xf>
    <xf numFmtId="0" fontId="15" fillId="2" borderId="0" xfId="0" applyFont="1" applyFill="1" applyProtection="1"/>
    <xf numFmtId="0" fontId="15" fillId="0" borderId="52" xfId="0" applyFont="1" applyBorder="1" applyProtection="1"/>
    <xf numFmtId="0" fontId="15" fillId="0" borderId="2" xfId="0" applyFont="1" applyBorder="1" applyProtection="1"/>
    <xf numFmtId="0" fontId="15" fillId="0" borderId="3" xfId="0" applyFont="1" applyBorder="1" applyProtection="1"/>
    <xf numFmtId="0" fontId="10" fillId="0" borderId="29" xfId="0" applyFont="1" applyFill="1" applyBorder="1" applyAlignment="1" applyProtection="1">
      <alignment horizontal="right" vertical="center"/>
    </xf>
    <xf numFmtId="0" fontId="10" fillId="0" borderId="12" xfId="0" applyFont="1" applyFill="1" applyBorder="1" applyAlignment="1" applyProtection="1">
      <alignment horizontal="right" vertical="center"/>
    </xf>
    <xf numFmtId="0" fontId="15" fillId="0" borderId="0" xfId="0" applyFont="1" applyFill="1" applyBorder="1" applyProtection="1"/>
    <xf numFmtId="0" fontId="15" fillId="0" borderId="45" xfId="0" applyFont="1" applyBorder="1" applyAlignment="1" applyProtection="1"/>
    <xf numFmtId="0" fontId="15" fillId="0" borderId="47" xfId="0" applyFont="1" applyBorder="1" applyAlignment="1" applyProtection="1">
      <alignment horizontal="right"/>
    </xf>
    <xf numFmtId="0" fontId="15" fillId="0" borderId="37" xfId="0" applyFont="1" applyBorder="1" applyAlignment="1" applyProtection="1"/>
    <xf numFmtId="0" fontId="15" fillId="0" borderId="39" xfId="0" applyFont="1" applyBorder="1" applyAlignment="1" applyProtection="1"/>
    <xf numFmtId="0" fontId="15" fillId="0" borderId="24" xfId="0" applyFont="1" applyBorder="1" applyAlignment="1" applyProtection="1">
      <alignment horizontal="left" vertical="top" wrapText="1"/>
    </xf>
    <xf numFmtId="0" fontId="23" fillId="0" borderId="11" xfId="0" applyFont="1" applyBorder="1" applyAlignment="1" applyProtection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right" vertical="center"/>
    </xf>
    <xf numFmtId="0" fontId="0" fillId="0" borderId="9" xfId="0" applyBorder="1"/>
    <xf numFmtId="0" fontId="2" fillId="0" borderId="9" xfId="0" applyFont="1" applyBorder="1"/>
    <xf numFmtId="0" fontId="24" fillId="5" borderId="9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 applyProtection="1">
      <alignment vertical="center"/>
      <protection locked="0"/>
    </xf>
    <xf numFmtId="0" fontId="23" fillId="0" borderId="9" xfId="0" applyFont="1" applyBorder="1"/>
    <xf numFmtId="0" fontId="15" fillId="0" borderId="9" xfId="0" applyFont="1" applyBorder="1"/>
    <xf numFmtId="2" fontId="10" fillId="2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6" fillId="2" borderId="30" xfId="0" applyFont="1" applyFill="1" applyBorder="1" applyAlignment="1" applyProtection="1">
      <alignment horizontal="right" vertical="center" wrapText="1"/>
    </xf>
    <xf numFmtId="44" fontId="0" fillId="0" borderId="0" xfId="3" applyFont="1" applyProtection="1"/>
    <xf numFmtId="49" fontId="10" fillId="7" borderId="31" xfId="0" applyNumberFormat="1" applyFont="1" applyFill="1" applyBorder="1" applyAlignment="1" applyProtection="1">
      <alignment vertical="center"/>
      <protection locked="0"/>
    </xf>
    <xf numFmtId="0" fontId="15" fillId="0" borderId="52" xfId="0" applyNumberFormat="1" applyFont="1" applyBorder="1" applyAlignment="1" applyProtection="1">
      <alignment vertical="top"/>
    </xf>
    <xf numFmtId="0" fontId="15" fillId="0" borderId="2" xfId="0" applyNumberFormat="1" applyFont="1" applyBorder="1" applyProtection="1"/>
    <xf numFmtId="0" fontId="15" fillId="0" borderId="3" xfId="0" applyNumberFormat="1" applyFont="1" applyBorder="1" applyProtection="1"/>
    <xf numFmtId="0" fontId="0" fillId="0" borderId="9" xfId="0" applyBorder="1" applyProtection="1">
      <protection locked="0"/>
    </xf>
    <xf numFmtId="17" fontId="10" fillId="0" borderId="26" xfId="0" applyNumberFormat="1" applyFont="1" applyFill="1" applyBorder="1" applyAlignment="1" applyProtection="1">
      <alignment vertical="center"/>
      <protection locked="0"/>
    </xf>
    <xf numFmtId="17" fontId="15" fillId="4" borderId="46" xfId="0" applyNumberFormat="1" applyFont="1" applyFill="1" applyBorder="1" applyAlignment="1" applyProtection="1">
      <alignment vertical="center"/>
    </xf>
    <xf numFmtId="0" fontId="8" fillId="0" borderId="30" xfId="0" applyFont="1" applyBorder="1" applyAlignment="1" applyProtection="1">
      <alignment horizontal="left" vertical="center" wrapText="1"/>
    </xf>
    <xf numFmtId="0" fontId="16" fillId="2" borderId="56" xfId="0" applyFont="1" applyFill="1" applyBorder="1" applyAlignment="1" applyProtection="1">
      <alignment horizontal="center" vertical="center" wrapText="1"/>
    </xf>
    <xf numFmtId="49" fontId="18" fillId="0" borderId="0" xfId="0" applyNumberFormat="1" applyFont="1" applyAlignment="1">
      <alignment vertical="center"/>
    </xf>
    <xf numFmtId="2" fontId="10" fillId="2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49" fontId="15" fillId="0" borderId="47" xfId="0" applyNumberFormat="1" applyFont="1" applyFill="1" applyBorder="1" applyAlignment="1" applyProtection="1">
      <alignment horizontal="center" vertical="center"/>
    </xf>
    <xf numFmtId="10" fontId="25" fillId="4" borderId="48" xfId="1" applyNumberFormat="1" applyFont="1" applyFill="1" applyBorder="1" applyAlignment="1" applyProtection="1">
      <alignment horizontal="left" vertical="center"/>
    </xf>
    <xf numFmtId="49" fontId="16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42" xfId="0" applyBorder="1" applyAlignment="1" applyProtection="1">
      <alignment horizontal="center" vertical="top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5" fillId="2" borderId="34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35" xfId="0" applyFont="1" applyFill="1" applyBorder="1" applyAlignment="1" applyProtection="1">
      <alignment horizontal="center" wrapText="1"/>
    </xf>
    <xf numFmtId="0" fontId="6" fillId="2" borderId="37" xfId="0" applyFont="1" applyFill="1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vertical="center"/>
    </xf>
    <xf numFmtId="2" fontId="10" fillId="2" borderId="9" xfId="0" applyNumberFormat="1" applyFont="1" applyFill="1" applyBorder="1" applyAlignment="1" applyProtection="1">
      <alignment horizontal="center" vertical="center" wrapText="1"/>
    </xf>
    <xf numFmtId="9" fontId="11" fillId="2" borderId="17" xfId="1" applyFont="1" applyFill="1" applyBorder="1" applyAlignment="1" applyProtection="1">
      <alignment horizontal="center" vertical="center" wrapText="1"/>
      <protection locked="0" hidden="1"/>
    </xf>
    <xf numFmtId="0" fontId="0" fillId="0" borderId="56" xfId="0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</xf>
    <xf numFmtId="165" fontId="11" fillId="2" borderId="9" xfId="1" applyNumberFormat="1" applyFont="1" applyFill="1" applyBorder="1" applyAlignment="1" applyProtection="1">
      <alignment horizontal="center" vertical="center" wrapText="1"/>
      <protection hidden="1"/>
    </xf>
    <xf numFmtId="0" fontId="15" fillId="5" borderId="16" xfId="0" applyFont="1" applyFill="1" applyBorder="1" applyAlignment="1" applyProtection="1">
      <alignment horizontal="center"/>
    </xf>
    <xf numFmtId="0" fontId="15" fillId="5" borderId="11" xfId="0" applyFont="1" applyFill="1" applyBorder="1" applyAlignment="1" applyProtection="1">
      <alignment horizontal="center"/>
    </xf>
    <xf numFmtId="0" fontId="16" fillId="0" borderId="53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horizontal="right" vertical="center"/>
    </xf>
    <xf numFmtId="0" fontId="5" fillId="0" borderId="3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7" fillId="2" borderId="11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</xf>
    <xf numFmtId="49" fontId="15" fillId="0" borderId="27" xfId="0" applyNumberFormat="1" applyFont="1" applyBorder="1" applyAlignment="1" applyProtection="1">
      <alignment horizontal="left" vertical="center"/>
      <protection locked="0"/>
    </xf>
    <xf numFmtId="49" fontId="15" fillId="0" borderId="27" xfId="0" applyNumberFormat="1" applyFont="1" applyBorder="1" applyAlignment="1" applyProtection="1">
      <alignment horizontal="center" vertical="center"/>
      <protection locked="0"/>
    </xf>
    <xf numFmtId="49" fontId="15" fillId="0" borderId="40" xfId="0" applyNumberFormat="1" applyFont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/>
    </xf>
    <xf numFmtId="0" fontId="21" fillId="0" borderId="28" xfId="0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/>
    </xf>
    <xf numFmtId="49" fontId="15" fillId="0" borderId="33" xfId="0" applyNumberFormat="1" applyFont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9" fontId="11" fillId="2" borderId="9" xfId="1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2" fontId="10" fillId="2" borderId="17" xfId="0" applyNumberFormat="1" applyFont="1" applyFill="1" applyBorder="1" applyAlignment="1" applyProtection="1">
      <alignment horizontal="center" vertical="center" wrapText="1"/>
    </xf>
    <xf numFmtId="2" fontId="10" fillId="2" borderId="49" xfId="0" applyNumberFormat="1" applyFont="1" applyFill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left" vertical="top" wrapText="1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49" fontId="15" fillId="0" borderId="31" xfId="0" applyNumberFormat="1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14" fontId="1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18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 applyProtection="1">
      <alignment horizontal="left" vertical="center" wrapText="1"/>
    </xf>
    <xf numFmtId="14" fontId="16" fillId="2" borderId="23" xfId="0" applyNumberFormat="1" applyFont="1" applyFill="1" applyBorder="1" applyAlignment="1" applyProtection="1">
      <alignment horizontal="left" vertical="center" wrapText="1"/>
      <protection locked="0"/>
    </xf>
    <xf numFmtId="14" fontId="15" fillId="0" borderId="27" xfId="0" applyNumberFormat="1" applyFont="1" applyBorder="1" applyAlignment="1" applyProtection="1">
      <alignment horizontal="center" vertical="center"/>
      <protection locked="0"/>
    </xf>
    <xf numFmtId="14" fontId="15" fillId="0" borderId="22" xfId="0" applyNumberFormat="1" applyFont="1" applyBorder="1" applyAlignment="1" applyProtection="1">
      <alignment horizontal="center" vertical="center"/>
      <protection locked="0"/>
    </xf>
    <xf numFmtId="0" fontId="15" fillId="6" borderId="24" xfId="0" applyFont="1" applyFill="1" applyBorder="1" applyAlignment="1" applyProtection="1">
      <alignment horizontal="center"/>
    </xf>
    <xf numFmtId="0" fontId="15" fillId="6" borderId="25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/>
    </xf>
    <xf numFmtId="0" fontId="16" fillId="0" borderId="53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5" fillId="0" borderId="34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5" xfId="0" applyNumberFormat="1" applyFont="1" applyFill="1" applyBorder="1" applyAlignment="1" applyProtection="1">
      <alignment horizontal="center" wrapText="1"/>
    </xf>
    <xf numFmtId="49" fontId="15" fillId="7" borderId="53" xfId="0" applyNumberFormat="1" applyFont="1" applyFill="1" applyBorder="1" applyAlignment="1" applyProtection="1">
      <alignment horizontal="center" vertical="center"/>
    </xf>
    <xf numFmtId="0" fontId="15" fillId="7" borderId="7" xfId="0" applyNumberFormat="1" applyFont="1" applyFill="1" applyBorder="1" applyAlignment="1" applyProtection="1">
      <alignment horizontal="center" vertical="center"/>
    </xf>
    <xf numFmtId="0" fontId="15" fillId="7" borderId="8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15" fillId="0" borderId="52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/>
    </xf>
    <xf numFmtId="0" fontId="15" fillId="0" borderId="3" xfId="0" applyFont="1" applyBorder="1" applyAlignment="1" applyProtection="1">
      <alignment horizontal="left"/>
    </xf>
    <xf numFmtId="0" fontId="15" fillId="0" borderId="37" xfId="0" applyFont="1" applyBorder="1" applyAlignment="1" applyProtection="1">
      <alignment horizontal="right" vertical="center"/>
    </xf>
    <xf numFmtId="0" fontId="15" fillId="0" borderId="51" xfId="0" applyFont="1" applyBorder="1" applyAlignment="1" applyProtection="1">
      <alignment horizontal="right" vertical="center"/>
    </xf>
    <xf numFmtId="14" fontId="14" fillId="0" borderId="30" xfId="0" applyNumberFormat="1" applyFont="1" applyFill="1" applyBorder="1" applyAlignment="1" applyProtection="1">
      <alignment horizontal="left" vertical="center"/>
      <protection locked="0"/>
    </xf>
    <xf numFmtId="49" fontId="15" fillId="4" borderId="53" xfId="0" applyNumberFormat="1" applyFont="1" applyFill="1" applyBorder="1" applyAlignment="1" applyProtection="1">
      <alignment horizontal="center" vertical="center"/>
    </xf>
    <xf numFmtId="0" fontId="15" fillId="4" borderId="7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49" fontId="15" fillId="4" borderId="29" xfId="0" applyNumberFormat="1" applyFont="1" applyFill="1" applyBorder="1" applyAlignment="1" applyProtection="1">
      <alignment horizontal="left" vertical="center"/>
    </xf>
    <xf numFmtId="49" fontId="15" fillId="4" borderId="30" xfId="0" applyNumberFormat="1" applyFont="1" applyFill="1" applyBorder="1" applyAlignment="1" applyProtection="1">
      <alignment horizontal="left" vertical="center"/>
    </xf>
    <xf numFmtId="49" fontId="15" fillId="4" borderId="31" xfId="0" applyNumberFormat="1" applyFont="1" applyFill="1" applyBorder="1" applyAlignment="1" applyProtection="1">
      <alignment horizontal="left" vertical="center"/>
    </xf>
    <xf numFmtId="49" fontId="15" fillId="4" borderId="10" xfId="0" applyNumberFormat="1" applyFont="1" applyFill="1" applyBorder="1" applyAlignment="1" applyProtection="1">
      <alignment horizontal="left" vertical="center"/>
    </xf>
    <xf numFmtId="49" fontId="15" fillId="4" borderId="27" xfId="0" applyNumberFormat="1" applyFont="1" applyFill="1" applyBorder="1" applyAlignment="1" applyProtection="1">
      <alignment horizontal="left" vertical="center"/>
    </xf>
    <xf numFmtId="49" fontId="15" fillId="4" borderId="40" xfId="0" applyNumberFormat="1" applyFont="1" applyFill="1" applyBorder="1" applyAlignment="1" applyProtection="1">
      <alignment horizontal="left" vertical="center"/>
    </xf>
    <xf numFmtId="49" fontId="15" fillId="4" borderId="12" xfId="0" applyNumberFormat="1" applyFont="1" applyFill="1" applyBorder="1" applyAlignment="1" applyProtection="1">
      <alignment horizontal="left" vertical="top" wrapText="1"/>
    </xf>
    <xf numFmtId="49" fontId="15" fillId="4" borderId="25" xfId="0" applyNumberFormat="1" applyFont="1" applyFill="1" applyBorder="1" applyAlignment="1" applyProtection="1">
      <alignment horizontal="left" vertical="top" wrapText="1"/>
    </xf>
    <xf numFmtId="49" fontId="15" fillId="4" borderId="26" xfId="0" applyNumberFormat="1" applyFont="1" applyFill="1" applyBorder="1" applyAlignment="1" applyProtection="1">
      <alignment horizontal="left" vertical="top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28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center" vertical="center" wrapText="1"/>
    </xf>
    <xf numFmtId="0" fontId="23" fillId="0" borderId="31" xfId="0" applyFont="1" applyBorder="1" applyAlignment="1" applyProtection="1">
      <alignment horizontal="center" vertical="center" wrapText="1"/>
    </xf>
    <xf numFmtId="49" fontId="15" fillId="0" borderId="37" xfId="0" applyNumberFormat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49" fontId="15" fillId="0" borderId="39" xfId="0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</cellXfs>
  <cellStyles count="4">
    <cellStyle name="Moeda" xfId="3" builtinId="4"/>
    <cellStyle name="Normal" xfId="0" builtinId="0"/>
    <cellStyle name="Porcentagem" xfId="1" builtinId="5"/>
    <cellStyle name="Vírgula 2" xfId="2"/>
  </cellStyles>
  <dxfs count="4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  <fill>
        <patternFill patternType="none">
          <bgColor auto="1"/>
        </patternFill>
      </fill>
    </dxf>
    <dxf>
      <fill>
        <patternFill>
          <fgColor auto="1"/>
          <bgColor theme="5"/>
        </patternFill>
      </fill>
    </dxf>
    <dxf>
      <fill>
        <patternFill>
          <bgColor theme="6"/>
        </patternFill>
      </fill>
    </dxf>
    <dxf>
      <fill>
        <patternFill>
          <bgColor rgb="FFFFFFE7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107326</xdr:colOff>
      <xdr:row>0</xdr:row>
      <xdr:rowOff>87201</xdr:rowOff>
    </xdr:from>
    <xdr:to>
      <xdr:col>0</xdr:col>
      <xdr:colOff>942379</xdr:colOff>
      <xdr:row>1</xdr:row>
      <xdr:rowOff>261602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72D66E6-6D71-4CF9-BAEB-8F825DD89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78" t="25499" r="70617" b="63610"/>
        <a:stretch/>
      </xdr:blipFill>
      <xdr:spPr>
        <a:xfrm>
          <a:off x="107326" y="87201"/>
          <a:ext cx="835053" cy="516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892203</xdr:colOff>
      <xdr:row>1</xdr:row>
      <xdr:rowOff>240271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B3B77CB2-32FF-4F6A-ACE2-693DE68ED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78" t="25499" r="70617" b="63610"/>
        <a:stretch/>
      </xdr:blipFill>
      <xdr:spPr>
        <a:xfrm>
          <a:off x="57150" y="66675"/>
          <a:ext cx="835053" cy="516496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12</xdr:row>
      <xdr:rowOff>171450</xdr:rowOff>
    </xdr:from>
    <xdr:to>
      <xdr:col>6</xdr:col>
      <xdr:colOff>342900</xdr:colOff>
      <xdr:row>18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7EBABAA-A0EF-4760-AD26-A3EA0ECD039B}"/>
            </a:ext>
          </a:extLst>
        </xdr:cNvPr>
        <xdr:cNvSpPr txBox="1"/>
      </xdr:nvSpPr>
      <xdr:spPr>
        <a:xfrm>
          <a:off x="1438275" y="3448050"/>
          <a:ext cx="349567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>
              <a:solidFill>
                <a:srgbClr val="FF0000"/>
              </a:solidFill>
            </a:rPr>
            <a:t>PREENCHIMENTO</a:t>
          </a:r>
          <a:r>
            <a:rPr lang="pt-BR" sz="2000" baseline="0">
              <a:solidFill>
                <a:srgbClr val="FF0000"/>
              </a:solidFill>
            </a:rPr>
            <a:t> EXCLUSIVO DO GESTOR DO CONTRATO</a:t>
          </a:r>
          <a:endParaRPr lang="pt-BR" sz="20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321469</xdr:colOff>
      <xdr:row>2</xdr:row>
      <xdr:rowOff>97630</xdr:rowOff>
    </xdr:from>
    <xdr:to>
      <xdr:col>3</xdr:col>
      <xdr:colOff>362269</xdr:colOff>
      <xdr:row>4</xdr:row>
      <xdr:rowOff>76630</xdr:rowOff>
    </xdr:to>
    <xdr:sp macro="[0]!fechar_instrucoes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5522119" y="497680"/>
          <a:ext cx="1260000" cy="360000"/>
        </a:xfrm>
        <a:prstGeom prst="round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003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 cap="all" baseline="0">
              <a:solidFill>
                <a:sysClr val="windowText" lastClr="000000"/>
              </a:solidFill>
            </a:rPr>
            <a:t>Voltar ao FAD</a:t>
          </a:r>
        </a:p>
      </xdr:txBody>
    </xdr:sp>
    <xdr:clientData/>
  </xdr:twoCellAnchor>
  <xdr:twoCellAnchor editAs="oneCell">
    <xdr:from>
      <xdr:col>1</xdr:col>
      <xdr:colOff>190500</xdr:colOff>
      <xdr:row>8</xdr:row>
      <xdr:rowOff>66675</xdr:rowOff>
    </xdr:from>
    <xdr:to>
      <xdr:col>10</xdr:col>
      <xdr:colOff>585094</xdr:colOff>
      <xdr:row>28</xdr:row>
      <xdr:rowOff>161878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91150" y="1609725"/>
          <a:ext cx="5880994" cy="3905203"/>
        </a:xfrm>
        <a:prstGeom prst="rect">
          <a:avLst/>
        </a:prstGeom>
        <a:noFill/>
        <a:ln w="9525">
          <a:solidFill>
            <a:schemeClr val="accent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1</xdr:col>
      <xdr:colOff>27401</xdr:colOff>
      <xdr:row>33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268" t="1751" r="2254" b="11317"/>
        <a:stretch/>
      </xdr:blipFill>
      <xdr:spPr>
        <a:xfrm>
          <a:off x="0" y="266700"/>
          <a:ext cx="5228051" cy="6162675"/>
        </a:xfrm>
        <a:prstGeom prst="rect">
          <a:avLst/>
        </a:prstGeom>
      </xdr:spPr>
    </xdr:pic>
    <xdr:clientData/>
  </xdr:twoCellAnchor>
  <xdr:twoCellAnchor>
    <xdr:from>
      <xdr:col>0</xdr:col>
      <xdr:colOff>3543300</xdr:colOff>
      <xdr:row>25</xdr:row>
      <xdr:rowOff>85725</xdr:rowOff>
    </xdr:from>
    <xdr:to>
      <xdr:col>1</xdr:col>
      <xdr:colOff>352425</xdr:colOff>
      <xdr:row>27</xdr:row>
      <xdr:rowOff>85726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 flipV="1">
          <a:off x="3543300" y="4867275"/>
          <a:ext cx="2009775" cy="381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N48"/>
  <sheetViews>
    <sheetView showGridLines="0" tabSelected="1" zoomScale="142" zoomScaleNormal="142" workbookViewId="0">
      <selection activeCell="H2" sqref="H2"/>
    </sheetView>
  </sheetViews>
  <sheetFormatPr defaultColWidth="9.109375" defaultRowHeight="14.4" x14ac:dyDescent="0.3"/>
  <cols>
    <col min="1" max="2" width="14.33203125" style="49" customWidth="1"/>
    <col min="3" max="3" width="20.5546875" style="49" customWidth="1"/>
    <col min="4" max="4" width="14.5546875" style="49" customWidth="1"/>
    <col min="5" max="5" width="7.6640625" style="49" customWidth="1"/>
    <col min="6" max="6" width="9.5546875" style="49" customWidth="1"/>
    <col min="7" max="7" width="7.6640625" style="49" customWidth="1"/>
    <col min="8" max="8" width="13.33203125" style="49" customWidth="1"/>
    <col min="9" max="9" width="3.109375" style="1" customWidth="1"/>
    <col min="10" max="10" width="32.88671875" style="1" customWidth="1"/>
    <col min="11" max="11" width="7" style="1" bestFit="1" customWidth="1"/>
    <col min="12" max="12" width="9.109375" style="1"/>
    <col min="13" max="13" width="12" style="1" hidden="1" customWidth="1"/>
    <col min="14" max="24" width="6.44140625" style="1" customWidth="1"/>
    <col min="25" max="16384" width="9.109375" style="1"/>
  </cols>
  <sheetData>
    <row r="1" spans="1:14" ht="27" customHeight="1" x14ac:dyDescent="0.3">
      <c r="A1" s="45"/>
      <c r="B1" s="150" t="s">
        <v>0</v>
      </c>
      <c r="C1" s="150"/>
      <c r="D1" s="150"/>
      <c r="E1" s="150"/>
      <c r="F1" s="151"/>
      <c r="G1" s="46" t="s">
        <v>63</v>
      </c>
      <c r="H1" s="29" t="s">
        <v>66</v>
      </c>
      <c r="J1" s="9"/>
      <c r="N1" s="9" t="s">
        <v>59</v>
      </c>
    </row>
    <row r="2" spans="1:14" ht="27" customHeight="1" thickBot="1" x14ac:dyDescent="0.4">
      <c r="A2" s="47"/>
      <c r="B2" s="152" t="s">
        <v>146</v>
      </c>
      <c r="C2" s="152"/>
      <c r="D2" s="152"/>
      <c r="E2" s="152"/>
      <c r="F2" s="153"/>
      <c r="G2" s="48" t="s">
        <v>65</v>
      </c>
      <c r="H2" s="89" t="s">
        <v>169</v>
      </c>
      <c r="J2" s="9"/>
      <c r="N2" s="9" t="s">
        <v>58</v>
      </c>
    </row>
    <row r="3" spans="1:14" ht="15" customHeight="1" thickBot="1" x14ac:dyDescent="0.35">
      <c r="N3" s="9" t="s">
        <v>140</v>
      </c>
    </row>
    <row r="4" spans="1:14" ht="15" customHeight="1" x14ac:dyDescent="0.3">
      <c r="A4" s="50" t="s">
        <v>45</v>
      </c>
      <c r="B4" s="170" t="s">
        <v>18</v>
      </c>
      <c r="C4" s="170"/>
      <c r="D4" s="170"/>
      <c r="E4" s="170"/>
      <c r="F4" s="170"/>
      <c r="G4" s="170"/>
      <c r="H4" s="171"/>
    </row>
    <row r="5" spans="1:14" ht="15" customHeight="1" x14ac:dyDescent="0.3">
      <c r="A5" s="51" t="s">
        <v>46</v>
      </c>
      <c r="B5" s="146" t="s">
        <v>70</v>
      </c>
      <c r="C5" s="146"/>
      <c r="D5" s="146"/>
      <c r="E5" s="147" t="s">
        <v>106</v>
      </c>
      <c r="F5" s="147"/>
      <c r="G5" s="146" t="s">
        <v>162</v>
      </c>
      <c r="H5" s="148"/>
      <c r="M5" s="2" t="s">
        <v>162</v>
      </c>
    </row>
    <row r="6" spans="1:14" ht="30" customHeight="1" x14ac:dyDescent="0.3">
      <c r="A6" s="168" t="s">
        <v>73</v>
      </c>
      <c r="B6" s="154" t="s">
        <v>147</v>
      </c>
      <c r="C6" s="155"/>
      <c r="D6" s="155"/>
      <c r="E6" s="155"/>
      <c r="F6" s="155"/>
      <c r="G6" s="155"/>
      <c r="H6" s="156"/>
      <c r="M6" s="2" t="s">
        <v>163</v>
      </c>
      <c r="N6" s="17" t="s">
        <v>145</v>
      </c>
    </row>
    <row r="7" spans="1:14" ht="30" customHeight="1" thickBot="1" x14ac:dyDescent="0.35">
      <c r="A7" s="169"/>
      <c r="B7" s="157"/>
      <c r="C7" s="157"/>
      <c r="D7" s="157"/>
      <c r="E7" s="157"/>
      <c r="F7" s="157"/>
      <c r="G7" s="157"/>
      <c r="H7" s="158"/>
      <c r="M7" s="1" t="s">
        <v>165</v>
      </c>
      <c r="N7" s="17" t="s">
        <v>144</v>
      </c>
    </row>
    <row r="8" spans="1:14" x14ac:dyDescent="0.3">
      <c r="A8" s="52"/>
      <c r="B8" s="52"/>
      <c r="C8" s="52"/>
      <c r="D8" s="53"/>
      <c r="E8" s="53"/>
      <c r="F8" s="52"/>
      <c r="G8" s="52"/>
      <c r="H8" s="52"/>
      <c r="M8" s="1" t="s">
        <v>166</v>
      </c>
    </row>
    <row r="9" spans="1:14" x14ac:dyDescent="0.3">
      <c r="A9" s="149" t="s">
        <v>1</v>
      </c>
      <c r="B9" s="149" t="s">
        <v>2</v>
      </c>
      <c r="C9" s="149" t="s">
        <v>3</v>
      </c>
      <c r="D9" s="145" t="s">
        <v>4</v>
      </c>
      <c r="E9" s="145" t="s">
        <v>5</v>
      </c>
      <c r="F9" s="145"/>
      <c r="G9" s="145"/>
      <c r="H9" s="54" t="s">
        <v>6</v>
      </c>
      <c r="M9" s="2" t="s">
        <v>164</v>
      </c>
    </row>
    <row r="10" spans="1:14" ht="15" customHeight="1" x14ac:dyDescent="0.3">
      <c r="A10" s="149"/>
      <c r="B10" s="149"/>
      <c r="C10" s="149"/>
      <c r="D10" s="145"/>
      <c r="E10" s="55" t="s">
        <v>7</v>
      </c>
      <c r="F10" s="55" t="s">
        <v>8</v>
      </c>
      <c r="G10" s="55" t="s">
        <v>9</v>
      </c>
      <c r="H10" s="172" t="s">
        <v>40</v>
      </c>
    </row>
    <row r="11" spans="1:14" ht="30" customHeight="1" x14ac:dyDescent="0.3">
      <c r="A11" s="149"/>
      <c r="B11" s="149"/>
      <c r="C11" s="149"/>
      <c r="D11" s="55" t="s">
        <v>10</v>
      </c>
      <c r="E11" s="55" t="s">
        <v>11</v>
      </c>
      <c r="F11" s="55" t="s">
        <v>12</v>
      </c>
      <c r="G11" s="55" t="s">
        <v>13</v>
      </c>
      <c r="H11" s="172"/>
      <c r="J11" s="40"/>
    </row>
    <row r="12" spans="1:14" ht="27" customHeight="1" x14ac:dyDescent="0.3">
      <c r="A12" s="125" t="s">
        <v>148</v>
      </c>
      <c r="B12" s="95" t="s">
        <v>149</v>
      </c>
      <c r="C12" s="95" t="s">
        <v>14</v>
      </c>
      <c r="D12" s="19" t="s">
        <v>15</v>
      </c>
      <c r="E12" s="6">
        <f>IF(D12=$M$15,0,1)</f>
        <v>1</v>
      </c>
      <c r="F12" s="94">
        <f>IF(AND(D12="NA",D13="NA"),0,0.2)</f>
        <v>0.2</v>
      </c>
      <c r="G12" s="122">
        <f>IF(AND(D12="NA",D13="NA",D14="NA",D15="NA"),0,0.4)</f>
        <v>0.4</v>
      </c>
      <c r="H12" s="126">
        <f>IFERROR(((SUM(E12*F12,E13*E14*F13,E15*F15)/SUM(F12:F15))*G12),0)</f>
        <v>0.4</v>
      </c>
      <c r="J12" s="41"/>
    </row>
    <row r="13" spans="1:14" ht="24.9" customHeight="1" x14ac:dyDescent="0.3">
      <c r="A13" s="125"/>
      <c r="B13" s="163" t="s">
        <v>150</v>
      </c>
      <c r="C13" s="95" t="s">
        <v>151</v>
      </c>
      <c r="D13" s="19" t="s">
        <v>15</v>
      </c>
      <c r="E13" s="6">
        <f>IF(D13=$M$15,0,1)</f>
        <v>1</v>
      </c>
      <c r="F13" s="166">
        <f>IF(AND(D13="NA",D14="NA"),0,0.4)</f>
        <v>0.4</v>
      </c>
      <c r="G13" s="122"/>
      <c r="H13" s="126">
        <f>E12*F12*G12+E13*F13*G12+E14*F14*G12</f>
        <v>0.24000000000000005</v>
      </c>
      <c r="J13" s="41"/>
      <c r="M13" s="2" t="s">
        <v>16</v>
      </c>
    </row>
    <row r="14" spans="1:14" ht="15" customHeight="1" x14ac:dyDescent="0.3">
      <c r="A14" s="125"/>
      <c r="B14" s="164"/>
      <c r="C14" s="96" t="s">
        <v>152</v>
      </c>
      <c r="D14" s="19" t="s">
        <v>15</v>
      </c>
      <c r="E14" s="6">
        <f>IF(D14=$M$15,0,1)</f>
        <v>1</v>
      </c>
      <c r="F14" s="167"/>
      <c r="G14" s="122"/>
      <c r="H14" s="126"/>
      <c r="J14" s="41"/>
      <c r="M14" s="2" t="s">
        <v>15</v>
      </c>
    </row>
    <row r="15" spans="1:14" ht="27.6" x14ac:dyDescent="0.3">
      <c r="A15" s="125"/>
      <c r="B15" s="96" t="s">
        <v>153</v>
      </c>
      <c r="C15" s="96" t="s">
        <v>154</v>
      </c>
      <c r="D15" s="19" t="s">
        <v>15</v>
      </c>
      <c r="E15" s="6">
        <f>IF(D15=$M$15,0,1)</f>
        <v>1</v>
      </c>
      <c r="F15" s="43">
        <f>IF(D15="NA",0,0.3)</f>
        <v>0.3</v>
      </c>
      <c r="G15" s="122"/>
      <c r="H15" s="126"/>
      <c r="J15" s="41"/>
      <c r="M15" s="2" t="s">
        <v>17</v>
      </c>
    </row>
    <row r="16" spans="1:14" ht="27.6" x14ac:dyDescent="0.3">
      <c r="A16" s="125" t="s">
        <v>155</v>
      </c>
      <c r="B16" s="97" t="s">
        <v>156</v>
      </c>
      <c r="C16" s="95" t="s">
        <v>104</v>
      </c>
      <c r="D16" s="19" t="s">
        <v>15</v>
      </c>
      <c r="E16" s="6">
        <f t="shared" ref="E16:E22" si="0">IF(D16=$M$15,0,1)</f>
        <v>1</v>
      </c>
      <c r="F16" s="94">
        <f>IF(AND(D16="NA",D17="NA",D18="NA"),0,0.5)</f>
        <v>0.5</v>
      </c>
      <c r="G16" s="122">
        <f>IF(AND(D16="NA",D17="NA",D18="NA",D19="NA"),0,0.3)</f>
        <v>0.3</v>
      </c>
      <c r="H16" s="162">
        <f>IFERROR(((SUM(E16*F16,E17*E18*F17,E19*F19)/SUM(F16:F19))*G16),0)</f>
        <v>0.3</v>
      </c>
      <c r="J16" s="83"/>
    </row>
    <row r="17" spans="1:13" ht="15" customHeight="1" x14ac:dyDescent="0.3">
      <c r="A17" s="125"/>
      <c r="B17" s="165" t="s">
        <v>157</v>
      </c>
      <c r="C17" s="96" t="s">
        <v>158</v>
      </c>
      <c r="D17" s="19" t="s">
        <v>15</v>
      </c>
      <c r="E17" s="6">
        <f t="shared" si="0"/>
        <v>1</v>
      </c>
      <c r="F17" s="166">
        <v>0.4</v>
      </c>
      <c r="G17" s="122"/>
      <c r="H17" s="162"/>
      <c r="J17" s="41"/>
    </row>
    <row r="18" spans="1:13" ht="15" customHeight="1" x14ac:dyDescent="0.3">
      <c r="A18" s="125"/>
      <c r="B18" s="165"/>
      <c r="C18" s="96" t="s">
        <v>159</v>
      </c>
      <c r="D18" s="19" t="s">
        <v>15</v>
      </c>
      <c r="E18" s="6">
        <f t="shared" si="0"/>
        <v>1</v>
      </c>
      <c r="F18" s="167"/>
      <c r="G18" s="122"/>
      <c r="H18" s="162"/>
      <c r="J18" s="41"/>
    </row>
    <row r="19" spans="1:13" ht="15" customHeight="1" x14ac:dyDescent="0.3">
      <c r="A19" s="125"/>
      <c r="B19" s="95" t="s">
        <v>101</v>
      </c>
      <c r="C19" s="98" t="s">
        <v>102</v>
      </c>
      <c r="D19" s="19" t="s">
        <v>15</v>
      </c>
      <c r="E19" s="6">
        <f t="shared" si="0"/>
        <v>1</v>
      </c>
      <c r="F19" s="94">
        <f>IF(AND(D19="NA"),0,0.5)</f>
        <v>0.5</v>
      </c>
      <c r="G19" s="122"/>
      <c r="H19" s="162"/>
      <c r="J19" s="41"/>
    </row>
    <row r="20" spans="1:13" ht="25.5" customHeight="1" x14ac:dyDescent="0.3">
      <c r="A20" s="125" t="s">
        <v>29</v>
      </c>
      <c r="B20" s="42" t="s">
        <v>160</v>
      </c>
      <c r="C20" s="42" t="s">
        <v>74</v>
      </c>
      <c r="D20" s="19" t="s">
        <v>15</v>
      </c>
      <c r="E20" s="6">
        <f t="shared" si="0"/>
        <v>1</v>
      </c>
      <c r="F20" s="43">
        <f>IF(D20="NA",0,0.2)</f>
        <v>0.2</v>
      </c>
      <c r="G20" s="122">
        <f>IF(AND(D20="NA",D21="NA"),0,0.3)</f>
        <v>0.3</v>
      </c>
      <c r="H20" s="123">
        <f>IFERROR(((SUM(E20*F20,E21*F21,)/SUM(F20:F21))*G20),0)</f>
        <v>0.3</v>
      </c>
      <c r="J20" s="41"/>
    </row>
    <row r="21" spans="1:13" ht="25.5" customHeight="1" x14ac:dyDescent="0.3">
      <c r="A21" s="125"/>
      <c r="B21" s="42" t="s">
        <v>161</v>
      </c>
      <c r="C21" s="42" t="s">
        <v>14</v>
      </c>
      <c r="D21" s="19" t="s">
        <v>15</v>
      </c>
      <c r="E21" s="6">
        <f t="shared" si="0"/>
        <v>1</v>
      </c>
      <c r="F21" s="80">
        <f>IF(D21="NA",0,0.8)</f>
        <v>0.8</v>
      </c>
      <c r="G21" s="122"/>
      <c r="H21" s="124"/>
      <c r="J21" s="41"/>
    </row>
    <row r="22" spans="1:13" ht="27.6" x14ac:dyDescent="0.3">
      <c r="A22" s="42" t="s">
        <v>105</v>
      </c>
      <c r="B22" s="56" t="s">
        <v>103</v>
      </c>
      <c r="C22" s="42" t="s">
        <v>30</v>
      </c>
      <c r="D22" s="19" t="s">
        <v>15</v>
      </c>
      <c r="E22" s="6">
        <f t="shared" si="0"/>
        <v>1</v>
      </c>
      <c r="F22" s="42">
        <v>1</v>
      </c>
      <c r="G22" s="43">
        <v>1</v>
      </c>
      <c r="H22" s="44">
        <f>E22*F22*G22</f>
        <v>1</v>
      </c>
    </row>
    <row r="23" spans="1:13" ht="16.5" customHeight="1" x14ac:dyDescent="0.3">
      <c r="A23" s="121" t="s">
        <v>39</v>
      </c>
      <c r="B23" s="121"/>
      <c r="C23" s="121"/>
      <c r="D23" s="121"/>
      <c r="E23" s="121"/>
      <c r="F23" s="121"/>
      <c r="G23" s="121"/>
      <c r="H23" s="57">
        <f>((H12+H16+H20)/SUM(G12:G21))*H22</f>
        <v>1</v>
      </c>
    </row>
    <row r="24" spans="1:13" ht="8.25" customHeight="1" thickBot="1" x14ac:dyDescent="0.35">
      <c r="H24" s="58" t="str">
        <f>IF(H23&lt;70%,"INSUFICIENTE","")</f>
        <v/>
      </c>
    </row>
    <row r="25" spans="1:13" ht="15" customHeight="1" x14ac:dyDescent="0.3">
      <c r="A25" s="118" t="s">
        <v>142</v>
      </c>
      <c r="B25" s="119"/>
      <c r="C25" s="91">
        <v>0</v>
      </c>
      <c r="D25" s="82" t="s">
        <v>67</v>
      </c>
      <c r="E25" s="113" t="s">
        <v>57</v>
      </c>
      <c r="F25" s="114"/>
      <c r="G25" s="114"/>
      <c r="H25" s="8"/>
      <c r="M25" s="2" t="s">
        <v>57</v>
      </c>
    </row>
    <row r="26" spans="1:13" ht="15" customHeight="1" x14ac:dyDescent="0.3">
      <c r="A26" s="14" t="s">
        <v>24</v>
      </c>
      <c r="B26" s="106"/>
      <c r="C26" s="107"/>
      <c r="D26" s="107"/>
      <c r="E26" s="107"/>
      <c r="F26" s="107"/>
      <c r="G26" s="107"/>
      <c r="H26" s="108"/>
      <c r="M26" s="2" t="s">
        <v>62</v>
      </c>
    </row>
    <row r="27" spans="1:13" ht="15" customHeight="1" x14ac:dyDescent="0.3">
      <c r="A27" s="3"/>
      <c r="B27" s="109"/>
      <c r="C27" s="109"/>
      <c r="D27" s="109"/>
      <c r="E27" s="109"/>
      <c r="F27" s="109"/>
      <c r="G27" s="109"/>
      <c r="H27" s="110"/>
    </row>
    <row r="28" spans="1:13" ht="15" customHeight="1" x14ac:dyDescent="0.3">
      <c r="A28" s="12"/>
      <c r="B28" s="111"/>
      <c r="C28" s="111"/>
      <c r="D28" s="111"/>
      <c r="E28" s="111"/>
      <c r="F28" s="111"/>
      <c r="G28" s="111"/>
      <c r="H28" s="112"/>
    </row>
    <row r="29" spans="1:13" ht="12.75" customHeight="1" x14ac:dyDescent="0.3">
      <c r="A29" s="159" t="s">
        <v>61</v>
      </c>
      <c r="B29" s="160"/>
      <c r="C29" s="160"/>
      <c r="D29" s="160"/>
      <c r="E29" s="160"/>
      <c r="F29" s="160"/>
      <c r="G29" s="160"/>
      <c r="H29" s="161"/>
      <c r="J29" s="81" t="s">
        <v>141</v>
      </c>
      <c r="K29" s="88">
        <v>2</v>
      </c>
      <c r="M29" s="2">
        <v>2</v>
      </c>
    </row>
    <row r="30" spans="1:13" ht="15" customHeight="1" x14ac:dyDescent="0.3">
      <c r="A30" s="13" t="s">
        <v>25</v>
      </c>
      <c r="B30" s="11"/>
      <c r="C30" s="24" t="s">
        <v>71</v>
      </c>
      <c r="D30" s="10" t="s">
        <v>26</v>
      </c>
      <c r="E30" s="11"/>
      <c r="F30" s="11"/>
      <c r="G30" s="11"/>
      <c r="H30" s="26" t="s">
        <v>71</v>
      </c>
      <c r="M30" s="2">
        <v>4</v>
      </c>
    </row>
    <row r="31" spans="1:13" ht="22.5" customHeight="1" x14ac:dyDescent="0.3">
      <c r="A31" s="120" t="s">
        <v>72</v>
      </c>
      <c r="B31" s="117"/>
      <c r="C31" s="25"/>
      <c r="D31" s="115" t="s">
        <v>42</v>
      </c>
      <c r="E31" s="116"/>
      <c r="F31" s="116"/>
      <c r="G31" s="117"/>
      <c r="H31" s="27"/>
      <c r="M31" s="2">
        <v>6</v>
      </c>
    </row>
    <row r="32" spans="1:13" ht="22.5" customHeight="1" x14ac:dyDescent="0.3">
      <c r="A32" s="101" t="s">
        <v>27</v>
      </c>
      <c r="B32" s="102"/>
      <c r="C32" s="92" t="s">
        <v>145</v>
      </c>
      <c r="D32" s="103" t="s">
        <v>28</v>
      </c>
      <c r="E32" s="104"/>
      <c r="F32" s="104"/>
      <c r="G32" s="105"/>
      <c r="H32" s="92" t="s">
        <v>145</v>
      </c>
      <c r="M32" s="2"/>
    </row>
    <row r="33" spans="1:13" ht="15" thickBot="1" x14ac:dyDescent="0.35">
      <c r="A33" s="21" t="s">
        <v>19</v>
      </c>
      <c r="B33" s="173" t="s">
        <v>168</v>
      </c>
      <c r="C33" s="190"/>
      <c r="D33" s="20" t="s">
        <v>19</v>
      </c>
      <c r="E33" s="173" t="s">
        <v>168</v>
      </c>
      <c r="F33" s="174"/>
      <c r="G33" s="174"/>
      <c r="H33" s="175"/>
      <c r="M33" s="2">
        <v>10</v>
      </c>
    </row>
    <row r="34" spans="1:13" ht="8.1" customHeight="1" thickBot="1" x14ac:dyDescent="0.35">
      <c r="A34" s="59"/>
      <c r="B34" s="59"/>
      <c r="C34" s="4"/>
      <c r="D34" s="4"/>
      <c r="E34" s="4"/>
      <c r="F34" s="5"/>
      <c r="G34" s="5"/>
      <c r="H34" s="5"/>
    </row>
    <row r="35" spans="1:13" ht="12" customHeight="1" x14ac:dyDescent="0.3">
      <c r="A35" s="176" t="s">
        <v>20</v>
      </c>
      <c r="B35" s="181" t="s">
        <v>21</v>
      </c>
      <c r="C35" s="181"/>
      <c r="D35" s="182" t="s">
        <v>22</v>
      </c>
      <c r="E35" s="182"/>
      <c r="F35" s="183" t="s">
        <v>41</v>
      </c>
      <c r="G35" s="183"/>
      <c r="H35" s="184"/>
    </row>
    <row r="36" spans="1:13" ht="12" customHeight="1" x14ac:dyDescent="0.3">
      <c r="A36" s="177"/>
      <c r="B36" s="179" t="s">
        <v>31</v>
      </c>
      <c r="C36" s="180"/>
      <c r="D36" s="185" t="s">
        <v>32</v>
      </c>
      <c r="E36" s="185"/>
      <c r="F36" s="186" t="s">
        <v>23</v>
      </c>
      <c r="G36" s="186"/>
      <c r="H36" s="187"/>
    </row>
    <row r="37" spans="1:13" ht="12" customHeight="1" x14ac:dyDescent="0.3">
      <c r="A37" s="177"/>
      <c r="B37" s="179" t="s">
        <v>33</v>
      </c>
      <c r="C37" s="180"/>
      <c r="D37" s="185" t="s">
        <v>34</v>
      </c>
      <c r="E37" s="185"/>
      <c r="F37" s="188" t="s">
        <v>35</v>
      </c>
      <c r="G37" s="188"/>
      <c r="H37" s="189"/>
    </row>
    <row r="38" spans="1:13" ht="12" customHeight="1" thickBot="1" x14ac:dyDescent="0.35">
      <c r="A38" s="178"/>
      <c r="B38" s="132" t="s">
        <v>36</v>
      </c>
      <c r="C38" s="133"/>
      <c r="D38" s="142" t="s">
        <v>37</v>
      </c>
      <c r="E38" s="142"/>
      <c r="F38" s="143" t="s">
        <v>38</v>
      </c>
      <c r="G38" s="143"/>
      <c r="H38" s="144"/>
    </row>
    <row r="39" spans="1:13" ht="8.1" customHeight="1" thickBot="1" x14ac:dyDescent="0.35"/>
    <row r="40" spans="1:13" ht="15" customHeight="1" x14ac:dyDescent="0.3">
      <c r="A40" s="134" t="s">
        <v>55</v>
      </c>
      <c r="B40" s="135"/>
      <c r="C40" s="136"/>
      <c r="D40" s="60" t="s">
        <v>56</v>
      </c>
      <c r="E40" s="61"/>
      <c r="F40" s="61"/>
      <c r="G40" s="61"/>
      <c r="H40" s="62"/>
    </row>
    <row r="41" spans="1:13" ht="15" customHeight="1" x14ac:dyDescent="0.3">
      <c r="A41" s="137" t="s">
        <v>53</v>
      </c>
      <c r="B41" s="138"/>
      <c r="C41" s="30"/>
      <c r="D41" s="139" t="s">
        <v>54</v>
      </c>
      <c r="E41" s="140"/>
      <c r="F41" s="140"/>
      <c r="G41" s="140"/>
      <c r="H41" s="141"/>
    </row>
    <row r="42" spans="1:13" ht="15" customHeight="1" thickBot="1" x14ac:dyDescent="0.35">
      <c r="A42" s="127"/>
      <c r="B42" s="128"/>
      <c r="C42" s="128"/>
      <c r="D42" s="129"/>
      <c r="E42" s="130"/>
      <c r="F42" s="130"/>
      <c r="G42" s="130"/>
      <c r="H42" s="131"/>
    </row>
    <row r="46" spans="1:13" ht="15.6" x14ac:dyDescent="0.3">
      <c r="K46" s="93"/>
    </row>
    <row r="47" spans="1:13" ht="15.6" x14ac:dyDescent="0.3">
      <c r="K47" s="93"/>
    </row>
    <row r="48" spans="1:13" ht="15.6" x14ac:dyDescent="0.3">
      <c r="K48" s="93"/>
    </row>
  </sheetData>
  <protectedRanges>
    <protectedRange sqref="H4:H5 B4:E7 E33 A32 D12:D22 B33" name="Nomes"/>
    <protectedRange sqref="D32" name="Nomes_2"/>
  </protectedRanges>
  <mergeCells count="56">
    <mergeCell ref="E33:H33"/>
    <mergeCell ref="A35:A38"/>
    <mergeCell ref="B36:C36"/>
    <mergeCell ref="B35:C35"/>
    <mergeCell ref="D35:E35"/>
    <mergeCell ref="F35:H35"/>
    <mergeCell ref="D36:E36"/>
    <mergeCell ref="F36:H36"/>
    <mergeCell ref="B37:C37"/>
    <mergeCell ref="D37:E37"/>
    <mergeCell ref="F37:H37"/>
    <mergeCell ref="B33:C33"/>
    <mergeCell ref="B1:F1"/>
    <mergeCell ref="B2:F2"/>
    <mergeCell ref="B6:H7"/>
    <mergeCell ref="A29:H29"/>
    <mergeCell ref="A9:A11"/>
    <mergeCell ref="A12:A15"/>
    <mergeCell ref="H16:H19"/>
    <mergeCell ref="B13:B14"/>
    <mergeCell ref="B17:B18"/>
    <mergeCell ref="F13:F14"/>
    <mergeCell ref="F17:F18"/>
    <mergeCell ref="A6:A7"/>
    <mergeCell ref="B9:B11"/>
    <mergeCell ref="B4:H4"/>
    <mergeCell ref="H10:H11"/>
    <mergeCell ref="D9:D10"/>
    <mergeCell ref="E9:G9"/>
    <mergeCell ref="B5:D5"/>
    <mergeCell ref="E5:F5"/>
    <mergeCell ref="G5:H5"/>
    <mergeCell ref="C9:C11"/>
    <mergeCell ref="A42:C42"/>
    <mergeCell ref="D42:H42"/>
    <mergeCell ref="B38:C38"/>
    <mergeCell ref="A40:C40"/>
    <mergeCell ref="A41:B41"/>
    <mergeCell ref="D41:H41"/>
    <mergeCell ref="D38:E38"/>
    <mergeCell ref="F38:H38"/>
    <mergeCell ref="A23:G23"/>
    <mergeCell ref="G12:G15"/>
    <mergeCell ref="G16:G19"/>
    <mergeCell ref="H20:H21"/>
    <mergeCell ref="A20:A21"/>
    <mergeCell ref="A16:A19"/>
    <mergeCell ref="G20:G21"/>
    <mergeCell ref="H12:H15"/>
    <mergeCell ref="A32:B32"/>
    <mergeCell ref="D32:G32"/>
    <mergeCell ref="B26:H28"/>
    <mergeCell ref="E25:G25"/>
    <mergeCell ref="D31:G31"/>
    <mergeCell ref="A25:B25"/>
    <mergeCell ref="A31:B31"/>
  </mergeCells>
  <conditionalFormatting sqref="H23">
    <cfRule type="cellIs" dxfId="45" priority="111" operator="lessThan">
      <formula>0.7</formula>
    </cfRule>
  </conditionalFormatting>
  <conditionalFormatting sqref="H24">
    <cfRule type="cellIs" dxfId="44" priority="110" operator="equal">
      <formula>"INSUFICIENTE"</formula>
    </cfRule>
  </conditionalFormatting>
  <conditionalFormatting sqref="D12:D22">
    <cfRule type="cellIs" dxfId="43" priority="96" operator="equal">
      <formula>"NA"</formula>
    </cfRule>
    <cfRule type="cellIs" dxfId="42" priority="97" operator="equal">
      <formula>"C"</formula>
    </cfRule>
    <cfRule type="cellIs" dxfId="41" priority="98" operator="equal">
      <formula>"NC"</formula>
    </cfRule>
  </conditionalFormatting>
  <conditionalFormatting sqref="E12:E22">
    <cfRule type="cellIs" dxfId="40" priority="76" operator="equal">
      <formula>"x"</formula>
    </cfRule>
  </conditionalFormatting>
  <conditionalFormatting sqref="F12:F13 F15:F17 G12:G21 F19:F22">
    <cfRule type="cellIs" dxfId="39" priority="71" operator="equal">
      <formula>0</formula>
    </cfRule>
  </conditionalFormatting>
  <conditionalFormatting sqref="A25 D25:E25 A1:H1 A26:B26 A27:A28 H25 A6:B6 A7 A33:E33 A22:H24 E21:G21 A8:H11 A29:H31 A32:C32 A34:H1048576 H32 A3:H5 A2:B2 G2:H2 A12:A19 E15:H17 D12:H13 E14 G14:H14 E19:H20 E18 G18:H18 A20:D21 D12:D22">
    <cfRule type="containsText" dxfId="38" priority="59" operator="containsText" text="]">
      <formula>NOT(ISERROR(SEARCH("]",A1)))</formula>
    </cfRule>
    <cfRule type="containsText" dxfId="37" priority="60" operator="containsText" text="[">
      <formula>NOT(ISERROR(SEARCH("[",A1)))</formula>
    </cfRule>
  </conditionalFormatting>
  <conditionalFormatting sqref="D32">
    <cfRule type="containsText" dxfId="36" priority="16" operator="containsText" text="]">
      <formula>NOT(ISERROR(SEARCH("]",D32)))</formula>
    </cfRule>
    <cfRule type="containsText" dxfId="35" priority="17" operator="containsText" text="[">
      <formula>NOT(ISERROR(SEARCH("[",D32)))</formula>
    </cfRule>
  </conditionalFormatting>
  <conditionalFormatting sqref="K31:K32">
    <cfRule type="containsText" dxfId="34" priority="13" operator="containsText" text="GIOSR">
      <formula>NOT(ISERROR(SEARCH("GIOSR",K31)))</formula>
    </cfRule>
  </conditionalFormatting>
  <conditionalFormatting sqref="B12:B14">
    <cfRule type="containsText" dxfId="33" priority="9" operator="containsText" text="]">
      <formula>NOT(ISERROR(SEARCH("]",B12)))</formula>
    </cfRule>
    <cfRule type="containsText" dxfId="32" priority="10" operator="containsText" text="[">
      <formula>NOT(ISERROR(SEARCH("[",B12)))</formula>
    </cfRule>
  </conditionalFormatting>
  <conditionalFormatting sqref="C12:C14">
    <cfRule type="containsText" dxfId="31" priority="7" operator="containsText" text="]">
      <formula>NOT(ISERROR(SEARCH("]",C12)))</formula>
    </cfRule>
    <cfRule type="containsText" dxfId="30" priority="8" operator="containsText" text="[">
      <formula>NOT(ISERROR(SEARCH("[",C12)))</formula>
    </cfRule>
  </conditionalFormatting>
  <conditionalFormatting sqref="B15">
    <cfRule type="containsText" dxfId="29" priority="5" operator="containsText" text="]">
      <formula>NOT(ISERROR(SEARCH("]",B15)))</formula>
    </cfRule>
    <cfRule type="containsText" dxfId="28" priority="6" operator="containsText" text="[">
      <formula>NOT(ISERROR(SEARCH("[",B15)))</formula>
    </cfRule>
  </conditionalFormatting>
  <conditionalFormatting sqref="C15">
    <cfRule type="containsText" dxfId="27" priority="3" operator="containsText" text="]">
      <formula>NOT(ISERROR(SEARCH("]",C15)))</formula>
    </cfRule>
    <cfRule type="containsText" dxfId="26" priority="4" operator="containsText" text="[">
      <formula>NOT(ISERROR(SEARCH("[",C15)))</formula>
    </cfRule>
  </conditionalFormatting>
  <conditionalFormatting sqref="B16:C19">
    <cfRule type="containsText" dxfId="25" priority="1" operator="containsText" text="]">
      <formula>NOT(ISERROR(SEARCH("]",B16)))</formula>
    </cfRule>
    <cfRule type="containsText" dxfId="24" priority="2" operator="containsText" text="[">
      <formula>NOT(ISERROR(SEARCH("[",B16)))</formula>
    </cfRule>
  </conditionalFormatting>
  <dataValidations disablePrompts="1" count="5">
    <dataValidation type="list" allowBlank="1" showInputMessage="1" showErrorMessage="1" sqref="E25">
      <formula1>$M$25:$M$26</formula1>
    </dataValidation>
    <dataValidation type="list" allowBlank="1" showInputMessage="1" showErrorMessage="1" sqref="K29">
      <formula1>$M$29:$M$33</formula1>
    </dataValidation>
    <dataValidation type="list" allowBlank="1" showInputMessage="1" showErrorMessage="1" sqref="C32 H32">
      <formula1>$N$5:$N$7</formula1>
    </dataValidation>
    <dataValidation type="list" allowBlank="1" showInputMessage="1" showErrorMessage="1" errorTitle="Conformidade da Atividade" error="Digite um dos códigos para conformidade ou escolha da caixa de listagem. C: Conforme, NC: Não Conforme e NA: Não Avaliado." sqref="D12:D22">
      <formula1>$M$13:$M$15</formula1>
    </dataValidation>
    <dataValidation type="list" allowBlank="1" showInputMessage="1" showErrorMessage="1" sqref="G5:H5">
      <formula1>$M$5:$M$9</formula1>
    </dataValidation>
  </dataValidations>
  <pageMargins left="0.9055118110236221" right="0.51181102362204722" top="0.78740157480314965" bottom="0.78740157480314965" header="0.31496062992125984" footer="0.31496062992125984"/>
  <pageSetup paperSize="9" scale="79"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O58"/>
  <sheetViews>
    <sheetView showGridLines="0" view="pageBreakPreview" topLeftCell="A4" zoomScaleNormal="100" zoomScaleSheetLayoutView="100" workbookViewId="0">
      <selection activeCell="J17" sqref="J17"/>
    </sheetView>
  </sheetViews>
  <sheetFormatPr defaultColWidth="9.109375" defaultRowHeight="14.4" x14ac:dyDescent="0.3"/>
  <cols>
    <col min="1" max="1" width="13.88671875" style="1" customWidth="1"/>
    <col min="2" max="2" width="12.109375" style="1" bestFit="1" customWidth="1"/>
    <col min="3" max="3" width="8.33203125" style="1" customWidth="1"/>
    <col min="4" max="4" width="7.109375" style="1" customWidth="1"/>
    <col min="5" max="5" width="18.33203125" style="1" customWidth="1"/>
    <col min="6" max="6" width="9.109375" style="1" customWidth="1"/>
    <col min="7" max="7" width="10.6640625" style="1" customWidth="1"/>
    <col min="8" max="8" width="14.33203125" style="1" bestFit="1" customWidth="1"/>
    <col min="9" max="9" width="9.109375" style="1"/>
    <col min="10" max="10" width="88.6640625" style="1" bestFit="1" customWidth="1"/>
    <col min="11" max="11" width="15.88671875" style="1" bestFit="1" customWidth="1"/>
    <col min="12" max="12" width="21.109375" style="1" bestFit="1" customWidth="1"/>
    <col min="13" max="13" width="37.109375" style="1" bestFit="1" customWidth="1"/>
    <col min="14" max="14" width="33.5546875" style="1" customWidth="1"/>
    <col min="15" max="16384" width="9.109375" style="1"/>
  </cols>
  <sheetData>
    <row r="1" spans="1:10" ht="27" customHeight="1" x14ac:dyDescent="0.3">
      <c r="A1" s="45"/>
      <c r="B1" s="150" t="s">
        <v>43</v>
      </c>
      <c r="C1" s="150"/>
      <c r="D1" s="150"/>
      <c r="E1" s="150"/>
      <c r="F1" s="151"/>
      <c r="G1" s="63" t="s">
        <v>68</v>
      </c>
      <c r="H1" s="84" t="str">
        <f>'FAD Serviços'!$H$32</f>
        <v>GEPAV</v>
      </c>
      <c r="J1" s="9" t="s">
        <v>59</v>
      </c>
    </row>
    <row r="2" spans="1:10" ht="27" customHeight="1" thickBot="1" x14ac:dyDescent="0.4">
      <c r="A2" s="47"/>
      <c r="B2" s="224" t="str">
        <f>'FAD Serviços'!B2:F2</f>
        <v>Projeto, Consultoria, Supervisão, Gerenciamento e Serviços de Engenharia</v>
      </c>
      <c r="C2" s="224"/>
      <c r="D2" s="224"/>
      <c r="E2" s="224"/>
      <c r="F2" s="225"/>
      <c r="G2" s="64" t="s">
        <v>63</v>
      </c>
      <c r="H2" s="77" t="s">
        <v>143</v>
      </c>
      <c r="J2" s="9" t="s">
        <v>58</v>
      </c>
    </row>
    <row r="3" spans="1:10" ht="16.2" thickBot="1" x14ac:dyDescent="0.35">
      <c r="A3" s="65"/>
      <c r="B3" s="65"/>
      <c r="C3" s="65"/>
      <c r="D3" s="65"/>
      <c r="E3" s="65"/>
      <c r="F3" s="65"/>
      <c r="G3" s="65"/>
      <c r="H3" s="65"/>
      <c r="J3" s="9" t="s">
        <v>60</v>
      </c>
    </row>
    <row r="4" spans="1:10" ht="16.2" thickBot="1" x14ac:dyDescent="0.35">
      <c r="A4" s="66" t="s">
        <v>69</v>
      </c>
      <c r="B4" s="28"/>
      <c r="C4" s="15" t="s">
        <v>64</v>
      </c>
      <c r="D4" s="16" t="str">
        <f>'FAD Serviços'!$H$1</f>
        <v>[01]</v>
      </c>
      <c r="E4" s="99" t="s">
        <v>65</v>
      </c>
      <c r="F4" s="90" t="str">
        <f>'FAD Serviços'!$H$2</f>
        <v>[01/2023]</v>
      </c>
      <c r="G4" s="67" t="s">
        <v>44</v>
      </c>
      <c r="H4" s="100">
        <f>'FAD Serviços'!$H$23</f>
        <v>1</v>
      </c>
      <c r="J4" s="9"/>
    </row>
    <row r="5" spans="1:10" ht="8.1" customHeight="1" thickBot="1" x14ac:dyDescent="0.35">
      <c r="A5" s="49"/>
      <c r="B5" s="49"/>
      <c r="C5" s="49"/>
      <c r="D5" s="49"/>
      <c r="E5" s="49"/>
      <c r="F5" s="49"/>
      <c r="G5" s="49"/>
      <c r="H5" s="49"/>
    </row>
    <row r="6" spans="1:10" ht="15.6" x14ac:dyDescent="0.3">
      <c r="A6" s="68" t="s">
        <v>45</v>
      </c>
      <c r="B6" s="226" t="str">
        <f>'FAD Serviços'!$B$4</f>
        <v>[Nome da Empresa]</v>
      </c>
      <c r="C6" s="227"/>
      <c r="D6" s="227"/>
      <c r="E6" s="227"/>
      <c r="F6" s="227"/>
      <c r="G6" s="227"/>
      <c r="H6" s="228"/>
      <c r="J6" s="17"/>
    </row>
    <row r="7" spans="1:10" x14ac:dyDescent="0.3">
      <c r="A7" s="69" t="s">
        <v>46</v>
      </c>
      <c r="B7" s="229" t="str">
        <f>'FAD Serviços'!$B$5</f>
        <v>[Número do contrato] Ex: 019/2014</v>
      </c>
      <c r="C7" s="230"/>
      <c r="D7" s="230"/>
      <c r="E7" s="230"/>
      <c r="F7" s="230"/>
      <c r="G7" s="230"/>
      <c r="H7" s="231"/>
    </row>
    <row r="8" spans="1:10" ht="60" customHeight="1" thickBot="1" x14ac:dyDescent="0.35">
      <c r="A8" s="70" t="s">
        <v>73</v>
      </c>
      <c r="B8" s="232" t="str">
        <f>'FAD Serviços'!$B$6</f>
        <v>[Objeto do contrato] Ex:  Elaboração de Projetos de Engenharia de Obras de Artes Especiais (Pontes, Viadutos e Passarelas), integrantes do Sistema Rodoviário Estadual (SRE), Lote 01 - Rodovia ES-XYZ - Trecho: Itaúnas - Entr. ES-ABC (Conceição da Barra)</v>
      </c>
      <c r="C8" s="233"/>
      <c r="D8" s="233"/>
      <c r="E8" s="233"/>
      <c r="F8" s="233"/>
      <c r="G8" s="233"/>
      <c r="H8" s="234"/>
    </row>
    <row r="9" spans="1:10" ht="8.1" customHeight="1" thickBot="1" x14ac:dyDescent="0.35">
      <c r="A9" s="49"/>
      <c r="B9" s="49"/>
      <c r="C9" s="49"/>
      <c r="D9" s="49"/>
      <c r="E9" s="49"/>
      <c r="F9" s="49"/>
      <c r="G9" s="49"/>
      <c r="H9" s="49"/>
    </row>
    <row r="10" spans="1:10" x14ac:dyDescent="0.3">
      <c r="A10" s="235" t="s">
        <v>47</v>
      </c>
      <c r="B10" s="236"/>
      <c r="C10" s="236"/>
      <c r="D10" s="236"/>
      <c r="E10" s="237"/>
      <c r="F10" s="241" t="s">
        <v>48</v>
      </c>
      <c r="G10" s="242"/>
      <c r="H10" s="243"/>
    </row>
    <row r="11" spans="1:10" ht="35.25" customHeight="1" thickBot="1" x14ac:dyDescent="0.35">
      <c r="A11" s="238"/>
      <c r="B11" s="239"/>
      <c r="C11" s="239"/>
      <c r="D11" s="239"/>
      <c r="E11" s="240"/>
      <c r="F11" s="71" t="s">
        <v>49</v>
      </c>
      <c r="G11" s="71" t="s">
        <v>50</v>
      </c>
      <c r="H11" s="72" t="s">
        <v>51</v>
      </c>
    </row>
    <row r="12" spans="1:10" ht="15" customHeight="1" x14ac:dyDescent="0.3">
      <c r="A12" s="244" t="s">
        <v>139</v>
      </c>
      <c r="B12" s="114"/>
      <c r="C12" s="114"/>
      <c r="D12" s="114"/>
      <c r="E12" s="245"/>
      <c r="F12" s="31" t="s">
        <v>139</v>
      </c>
      <c r="G12" s="32" t="s">
        <v>139</v>
      </c>
      <c r="H12" s="33" t="s">
        <v>139</v>
      </c>
    </row>
    <row r="13" spans="1:10" ht="15" customHeight="1" x14ac:dyDescent="0.3">
      <c r="A13" s="246" t="s">
        <v>139</v>
      </c>
      <c r="B13" s="247"/>
      <c r="C13" s="247"/>
      <c r="D13" s="247"/>
      <c r="E13" s="248"/>
      <c r="F13" s="34" t="s">
        <v>139</v>
      </c>
      <c r="G13" s="35" t="s">
        <v>139</v>
      </c>
      <c r="H13" s="36" t="s">
        <v>139</v>
      </c>
    </row>
    <row r="14" spans="1:10" ht="15" customHeight="1" x14ac:dyDescent="0.3">
      <c r="A14" s="246" t="s">
        <v>139</v>
      </c>
      <c r="B14" s="247"/>
      <c r="C14" s="247"/>
      <c r="D14" s="247"/>
      <c r="E14" s="248"/>
      <c r="F14" s="34" t="s">
        <v>139</v>
      </c>
      <c r="G14" s="35" t="s">
        <v>139</v>
      </c>
      <c r="H14" s="36" t="s">
        <v>139</v>
      </c>
    </row>
    <row r="15" spans="1:10" x14ac:dyDescent="0.3">
      <c r="A15" s="220" t="s">
        <v>139</v>
      </c>
      <c r="B15" s="221"/>
      <c r="C15" s="221"/>
      <c r="D15" s="221"/>
      <c r="E15" s="221"/>
      <c r="F15" s="34" t="s">
        <v>139</v>
      </c>
      <c r="G15" s="35" t="s">
        <v>139</v>
      </c>
      <c r="H15" s="36" t="s">
        <v>139</v>
      </c>
    </row>
    <row r="16" spans="1:10" x14ac:dyDescent="0.3">
      <c r="A16" s="220" t="s">
        <v>139</v>
      </c>
      <c r="B16" s="221"/>
      <c r="C16" s="221"/>
      <c r="D16" s="221"/>
      <c r="E16" s="221"/>
      <c r="F16" s="34" t="s">
        <v>139</v>
      </c>
      <c r="G16" s="35" t="s">
        <v>139</v>
      </c>
      <c r="H16" s="36" t="s">
        <v>139</v>
      </c>
    </row>
    <row r="17" spans="1:14" x14ac:dyDescent="0.3">
      <c r="A17" s="220" t="s">
        <v>139</v>
      </c>
      <c r="B17" s="221"/>
      <c r="C17" s="221"/>
      <c r="D17" s="221"/>
      <c r="E17" s="221"/>
      <c r="F17" s="34" t="s">
        <v>139</v>
      </c>
      <c r="G17" s="35" t="s">
        <v>139</v>
      </c>
      <c r="H17" s="36" t="s">
        <v>139</v>
      </c>
    </row>
    <row r="18" spans="1:14" x14ac:dyDescent="0.3">
      <c r="A18" s="220" t="s">
        <v>139</v>
      </c>
      <c r="B18" s="221"/>
      <c r="C18" s="221"/>
      <c r="D18" s="221"/>
      <c r="E18" s="221"/>
      <c r="F18" s="34" t="s">
        <v>139</v>
      </c>
      <c r="G18" s="35" t="s">
        <v>139</v>
      </c>
      <c r="H18" s="36" t="s">
        <v>139</v>
      </c>
    </row>
    <row r="19" spans="1:14" x14ac:dyDescent="0.3">
      <c r="A19" s="220" t="s">
        <v>139</v>
      </c>
      <c r="B19" s="221"/>
      <c r="C19" s="221"/>
      <c r="D19" s="221"/>
      <c r="E19" s="221"/>
      <c r="F19" s="34" t="s">
        <v>139</v>
      </c>
      <c r="G19" s="35" t="s">
        <v>139</v>
      </c>
      <c r="H19" s="36" t="s">
        <v>139</v>
      </c>
    </row>
    <row r="20" spans="1:14" x14ac:dyDescent="0.3">
      <c r="A20" s="220" t="s">
        <v>139</v>
      </c>
      <c r="B20" s="221"/>
      <c r="C20" s="221"/>
      <c r="D20" s="221"/>
      <c r="E20" s="221"/>
      <c r="F20" s="34" t="s">
        <v>139</v>
      </c>
      <c r="G20" s="35" t="s">
        <v>139</v>
      </c>
      <c r="H20" s="36" t="s">
        <v>139</v>
      </c>
    </row>
    <row r="21" spans="1:14" ht="15" thickBot="1" x14ac:dyDescent="0.35">
      <c r="A21" s="222" t="s">
        <v>139</v>
      </c>
      <c r="B21" s="223"/>
      <c r="C21" s="223"/>
      <c r="D21" s="223"/>
      <c r="E21" s="223"/>
      <c r="F21" s="37" t="s">
        <v>139</v>
      </c>
      <c r="G21" s="38" t="s">
        <v>139</v>
      </c>
      <c r="H21" s="39" t="s">
        <v>139</v>
      </c>
    </row>
    <row r="22" spans="1:14" ht="8.1" customHeight="1" thickBot="1" x14ac:dyDescent="0.35">
      <c r="A22" s="49"/>
      <c r="B22" s="49"/>
      <c r="C22" s="49"/>
      <c r="D22" s="49"/>
      <c r="E22" s="49"/>
      <c r="F22" s="49"/>
      <c r="G22" s="49"/>
      <c r="H22" s="49"/>
    </row>
    <row r="23" spans="1:14" ht="23.1" customHeight="1" x14ac:dyDescent="0.3">
      <c r="A23" s="214" t="s">
        <v>53</v>
      </c>
      <c r="B23" s="215"/>
      <c r="C23" s="216"/>
      <c r="D23" s="216"/>
      <c r="E23" s="85" t="s">
        <v>52</v>
      </c>
      <c r="F23" s="86"/>
      <c r="G23" s="86"/>
      <c r="H23" s="87"/>
    </row>
    <row r="24" spans="1:14" ht="9" customHeight="1" x14ac:dyDescent="0.3">
      <c r="A24" s="199"/>
      <c r="B24" s="200"/>
      <c r="C24" s="200"/>
      <c r="D24" s="200"/>
      <c r="E24" s="203" t="s">
        <v>54</v>
      </c>
      <c r="F24" s="204"/>
      <c r="G24" s="204"/>
      <c r="H24" s="205"/>
    </row>
    <row r="25" spans="1:14" ht="16.5" customHeight="1" thickBot="1" x14ac:dyDescent="0.35">
      <c r="A25" s="201"/>
      <c r="B25" s="202"/>
      <c r="C25" s="202"/>
      <c r="D25" s="202"/>
      <c r="E25" s="206" t="s">
        <v>167</v>
      </c>
      <c r="F25" s="207"/>
      <c r="G25" s="207"/>
      <c r="H25" s="208"/>
      <c r="K25" s="7"/>
      <c r="L25" s="18"/>
      <c r="M25" s="18"/>
    </row>
    <row r="26" spans="1:14" ht="23.1" hidden="1" customHeight="1" x14ac:dyDescent="0.3">
      <c r="A26" s="214" t="s">
        <v>53</v>
      </c>
      <c r="B26" s="215"/>
      <c r="C26" s="216"/>
      <c r="D26" s="216"/>
      <c r="E26" s="85" t="s">
        <v>52</v>
      </c>
      <c r="F26" s="86"/>
      <c r="G26" s="86"/>
      <c r="H26" s="87"/>
    </row>
    <row r="27" spans="1:14" ht="9" hidden="1" customHeight="1" x14ac:dyDescent="0.3">
      <c r="A27" s="199"/>
      <c r="B27" s="200"/>
      <c r="C27" s="200"/>
      <c r="D27" s="200"/>
      <c r="E27" s="203" t="s">
        <v>54</v>
      </c>
      <c r="F27" s="204"/>
      <c r="G27" s="204"/>
      <c r="H27" s="205"/>
    </row>
    <row r="28" spans="1:14" ht="16.5" hidden="1" customHeight="1" thickBot="1" x14ac:dyDescent="0.35">
      <c r="A28" s="201"/>
      <c r="B28" s="202"/>
      <c r="C28" s="202"/>
      <c r="D28" s="202"/>
      <c r="E28" s="217" t="e">
        <f>'FAD Serviços'!#REF!</f>
        <v>#REF!</v>
      </c>
      <c r="F28" s="218"/>
      <c r="G28" s="218"/>
      <c r="H28" s="219"/>
      <c r="L28" s="7"/>
      <c r="M28" s="18"/>
      <c r="N28" s="18"/>
    </row>
    <row r="29" spans="1:14" ht="23.1" hidden="1" customHeight="1" x14ac:dyDescent="0.3">
      <c r="A29" s="214" t="s">
        <v>53</v>
      </c>
      <c r="B29" s="215"/>
      <c r="C29" s="216"/>
      <c r="D29" s="216"/>
      <c r="E29" s="85" t="s">
        <v>52</v>
      </c>
      <c r="F29" s="86"/>
      <c r="G29" s="86"/>
      <c r="H29" s="87"/>
    </row>
    <row r="30" spans="1:14" ht="9" hidden="1" customHeight="1" x14ac:dyDescent="0.3">
      <c r="A30" s="199"/>
      <c r="B30" s="200"/>
      <c r="C30" s="200"/>
      <c r="D30" s="200"/>
      <c r="E30" s="203" t="s">
        <v>54</v>
      </c>
      <c r="F30" s="204"/>
      <c r="G30" s="204"/>
      <c r="H30" s="205"/>
    </row>
    <row r="31" spans="1:14" ht="16.5" hidden="1" customHeight="1" thickBot="1" x14ac:dyDescent="0.35">
      <c r="A31" s="201"/>
      <c r="B31" s="202"/>
      <c r="C31" s="202"/>
      <c r="D31" s="202"/>
      <c r="E31" s="217" t="e">
        <f>'FAD Serviços'!#REF!</f>
        <v>#REF!</v>
      </c>
      <c r="F31" s="218"/>
      <c r="G31" s="218"/>
      <c r="H31" s="219"/>
      <c r="L31" s="7"/>
      <c r="M31" s="18"/>
      <c r="N31" s="18"/>
    </row>
    <row r="32" spans="1:14" ht="23.1" hidden="1" customHeight="1" x14ac:dyDescent="0.3">
      <c r="A32" s="214" t="s">
        <v>53</v>
      </c>
      <c r="B32" s="215"/>
      <c r="C32" s="216"/>
      <c r="D32" s="216"/>
      <c r="E32" s="85" t="s">
        <v>52</v>
      </c>
      <c r="F32" s="86"/>
      <c r="G32" s="86"/>
      <c r="H32" s="87"/>
    </row>
    <row r="33" spans="1:14" ht="9" hidden="1" customHeight="1" x14ac:dyDescent="0.3">
      <c r="A33" s="199"/>
      <c r="B33" s="200"/>
      <c r="C33" s="200"/>
      <c r="D33" s="200"/>
      <c r="E33" s="203" t="s">
        <v>54</v>
      </c>
      <c r="F33" s="204"/>
      <c r="G33" s="204"/>
      <c r="H33" s="205"/>
    </row>
    <row r="34" spans="1:14" ht="16.5" hidden="1" customHeight="1" thickBot="1" x14ac:dyDescent="0.35">
      <c r="A34" s="201"/>
      <c r="B34" s="202"/>
      <c r="C34" s="202"/>
      <c r="D34" s="202"/>
      <c r="E34" s="217" t="e">
        <f>'FAD Serviços'!#REF!</f>
        <v>#REF!</v>
      </c>
      <c r="F34" s="218"/>
      <c r="G34" s="218"/>
      <c r="H34" s="219"/>
      <c r="L34" s="7"/>
      <c r="M34" s="18"/>
      <c r="N34" s="18"/>
    </row>
    <row r="35" spans="1:14" ht="23.1" hidden="1" customHeight="1" x14ac:dyDescent="0.3">
      <c r="A35" s="214" t="s">
        <v>53</v>
      </c>
      <c r="B35" s="215"/>
      <c r="C35" s="216"/>
      <c r="D35" s="216"/>
      <c r="E35" s="85" t="s">
        <v>52</v>
      </c>
      <c r="F35" s="86"/>
      <c r="G35" s="86"/>
      <c r="H35" s="87"/>
    </row>
    <row r="36" spans="1:14" ht="9" hidden="1" customHeight="1" x14ac:dyDescent="0.3">
      <c r="A36" s="199"/>
      <c r="B36" s="200"/>
      <c r="C36" s="200"/>
      <c r="D36" s="200"/>
      <c r="E36" s="203" t="s">
        <v>54</v>
      </c>
      <c r="F36" s="204"/>
      <c r="G36" s="204"/>
      <c r="H36" s="205"/>
    </row>
    <row r="37" spans="1:14" ht="16.5" hidden="1" customHeight="1" thickBot="1" x14ac:dyDescent="0.35">
      <c r="A37" s="201"/>
      <c r="B37" s="202"/>
      <c r="C37" s="202"/>
      <c r="D37" s="202"/>
      <c r="E37" s="217" t="e">
        <f>'FAD Serviços'!#REF!</f>
        <v>#REF!</v>
      </c>
      <c r="F37" s="218"/>
      <c r="G37" s="218"/>
      <c r="H37" s="219"/>
      <c r="L37" s="7"/>
      <c r="M37" s="18"/>
      <c r="N37" s="18"/>
    </row>
    <row r="38" spans="1:14" ht="23.1" hidden="1" customHeight="1" x14ac:dyDescent="0.3">
      <c r="A38" s="214" t="s">
        <v>53</v>
      </c>
      <c r="B38" s="215"/>
      <c r="C38" s="216"/>
      <c r="D38" s="216"/>
      <c r="E38" s="85" t="s">
        <v>52</v>
      </c>
      <c r="F38" s="86"/>
      <c r="G38" s="86"/>
      <c r="H38" s="87"/>
    </row>
    <row r="39" spans="1:14" ht="9" hidden="1" customHeight="1" x14ac:dyDescent="0.3">
      <c r="A39" s="199"/>
      <c r="B39" s="200"/>
      <c r="C39" s="200"/>
      <c r="D39" s="200"/>
      <c r="E39" s="203" t="s">
        <v>54</v>
      </c>
      <c r="F39" s="204"/>
      <c r="G39" s="204"/>
      <c r="H39" s="205"/>
    </row>
    <row r="40" spans="1:14" ht="16.5" hidden="1" customHeight="1" thickBot="1" x14ac:dyDescent="0.35">
      <c r="A40" s="201"/>
      <c r="B40" s="202"/>
      <c r="C40" s="202"/>
      <c r="D40" s="202"/>
      <c r="E40" s="217" t="e">
        <f>'FAD Serviços'!#REF!</f>
        <v>#REF!</v>
      </c>
      <c r="F40" s="218"/>
      <c r="G40" s="218"/>
      <c r="H40" s="219"/>
      <c r="L40" s="7"/>
      <c r="M40" s="18"/>
      <c r="N40" s="18"/>
    </row>
    <row r="41" spans="1:14" ht="23.1" hidden="1" customHeight="1" x14ac:dyDescent="0.3">
      <c r="A41" s="214" t="s">
        <v>53</v>
      </c>
      <c r="B41" s="215"/>
      <c r="C41" s="216"/>
      <c r="D41" s="216"/>
      <c r="E41" s="85" t="s">
        <v>52</v>
      </c>
      <c r="F41" s="86"/>
      <c r="G41" s="86"/>
      <c r="H41" s="87"/>
    </row>
    <row r="42" spans="1:14" ht="9" hidden="1" customHeight="1" x14ac:dyDescent="0.3">
      <c r="A42" s="199"/>
      <c r="B42" s="200"/>
      <c r="C42" s="200"/>
      <c r="D42" s="200"/>
      <c r="E42" s="203" t="s">
        <v>54</v>
      </c>
      <c r="F42" s="204"/>
      <c r="G42" s="204"/>
      <c r="H42" s="205"/>
    </row>
    <row r="43" spans="1:14" ht="16.5" hidden="1" customHeight="1" thickBot="1" x14ac:dyDescent="0.35">
      <c r="A43" s="201"/>
      <c r="B43" s="202"/>
      <c r="C43" s="202"/>
      <c r="D43" s="202"/>
      <c r="E43" s="217" t="e">
        <f>'FAD Serviços'!#REF!</f>
        <v>#REF!</v>
      </c>
      <c r="F43" s="218"/>
      <c r="G43" s="218"/>
      <c r="H43" s="219"/>
      <c r="L43" s="7"/>
      <c r="M43" s="18"/>
      <c r="N43" s="18"/>
    </row>
    <row r="44" spans="1:14" ht="23.1" hidden="1" customHeight="1" x14ac:dyDescent="0.3">
      <c r="A44" s="214" t="s">
        <v>53</v>
      </c>
      <c r="B44" s="215"/>
      <c r="C44" s="216"/>
      <c r="D44" s="216"/>
      <c r="E44" s="85" t="s">
        <v>52</v>
      </c>
      <c r="F44" s="86"/>
      <c r="G44" s="86"/>
      <c r="H44" s="87"/>
    </row>
    <row r="45" spans="1:14" ht="9" hidden="1" customHeight="1" x14ac:dyDescent="0.3">
      <c r="A45" s="199"/>
      <c r="B45" s="200"/>
      <c r="C45" s="200"/>
      <c r="D45" s="200"/>
      <c r="E45" s="203" t="s">
        <v>54</v>
      </c>
      <c r="F45" s="204"/>
      <c r="G45" s="204"/>
      <c r="H45" s="205"/>
    </row>
    <row r="46" spans="1:14" ht="16.5" hidden="1" customHeight="1" thickBot="1" x14ac:dyDescent="0.35">
      <c r="A46" s="201"/>
      <c r="B46" s="202"/>
      <c r="C46" s="202"/>
      <c r="D46" s="202"/>
      <c r="E46" s="217" t="e">
        <f>'FAD Serviços'!#REF!</f>
        <v>#REF!</v>
      </c>
      <c r="F46" s="218"/>
      <c r="G46" s="218"/>
      <c r="H46" s="219"/>
      <c r="L46" s="7"/>
      <c r="M46" s="18"/>
      <c r="N46" s="18"/>
    </row>
    <row r="47" spans="1:14" ht="23.1" hidden="1" customHeight="1" x14ac:dyDescent="0.3">
      <c r="A47" s="214" t="s">
        <v>53</v>
      </c>
      <c r="B47" s="215"/>
      <c r="C47" s="216"/>
      <c r="D47" s="216"/>
      <c r="E47" s="85" t="s">
        <v>52</v>
      </c>
      <c r="F47" s="86"/>
      <c r="G47" s="86"/>
      <c r="H47" s="87"/>
    </row>
    <row r="48" spans="1:14" ht="9" hidden="1" customHeight="1" x14ac:dyDescent="0.3">
      <c r="A48" s="199"/>
      <c r="B48" s="200"/>
      <c r="C48" s="200"/>
      <c r="D48" s="200"/>
      <c r="E48" s="203" t="s">
        <v>54</v>
      </c>
      <c r="F48" s="204"/>
      <c r="G48" s="204"/>
      <c r="H48" s="205"/>
    </row>
    <row r="49" spans="1:15" ht="16.5" hidden="1" customHeight="1" thickBot="1" x14ac:dyDescent="0.35">
      <c r="A49" s="201"/>
      <c r="B49" s="202"/>
      <c r="C49" s="202"/>
      <c r="D49" s="202"/>
      <c r="E49" s="217" t="e">
        <f>'FAD Serviços'!#REF!</f>
        <v>#REF!</v>
      </c>
      <c r="F49" s="218"/>
      <c r="G49" s="218"/>
      <c r="H49" s="219"/>
      <c r="L49" s="7"/>
      <c r="M49" s="18"/>
      <c r="N49" s="18"/>
    </row>
    <row r="50" spans="1:15" ht="23.1" hidden="1" customHeight="1" x14ac:dyDescent="0.3">
      <c r="A50" s="214" t="s">
        <v>53</v>
      </c>
      <c r="B50" s="215"/>
      <c r="C50" s="216"/>
      <c r="D50" s="216"/>
      <c r="E50" s="85" t="s">
        <v>52</v>
      </c>
      <c r="F50" s="86"/>
      <c r="G50" s="86"/>
      <c r="H50" s="87"/>
    </row>
    <row r="51" spans="1:15" ht="9" hidden="1" customHeight="1" x14ac:dyDescent="0.3">
      <c r="A51" s="199"/>
      <c r="B51" s="200"/>
      <c r="C51" s="200"/>
      <c r="D51" s="200"/>
      <c r="E51" s="203" t="s">
        <v>54</v>
      </c>
      <c r="F51" s="204"/>
      <c r="G51" s="204"/>
      <c r="H51" s="205"/>
    </row>
    <row r="52" spans="1:15" ht="16.5" hidden="1" customHeight="1" thickBot="1" x14ac:dyDescent="0.35">
      <c r="A52" s="201"/>
      <c r="B52" s="202"/>
      <c r="C52" s="202"/>
      <c r="D52" s="202"/>
      <c r="E52" s="217" t="e">
        <f>'FAD Serviços'!#REF!</f>
        <v>#REF!</v>
      </c>
      <c r="F52" s="218"/>
      <c r="G52" s="218"/>
      <c r="H52" s="219"/>
      <c r="L52" s="7"/>
      <c r="M52" s="18"/>
      <c r="N52" s="18"/>
    </row>
    <row r="53" spans="1:15" ht="8.1" customHeight="1" x14ac:dyDescent="0.3">
      <c r="A53" s="52"/>
      <c r="B53" s="52"/>
      <c r="C53" s="52"/>
      <c r="D53" s="52"/>
      <c r="E53" s="7"/>
      <c r="F53" s="7"/>
      <c r="G53" s="7"/>
      <c r="H53" s="7"/>
    </row>
    <row r="54" spans="1:15" ht="120" customHeight="1" x14ac:dyDescent="0.3">
      <c r="A54" s="209" t="str">
        <f>CONCATENATE("A Empresa com desempenho medido em CONCEITO INSUFICIENTE (Índice Mensal de Conformidade menor que 70%) estará sujeita às penalidades ","previstas na Norma (NORMA PARA AVALIAÇÃO DE DESEMPENHO DE EMPRESAS CONTRATADAS). 
Esta empresa obteve IMC = ",TEXT(H4,"00,00%")," devendo proceder ao saneamento das inconformidades acima relacionadas dentro dos prazos previstos, ficando desde já advertida da aplicação das penalidades previstas na Norma",", em caso de inobservância destas determinações e da permanência em CONCEITO DE INSUFICIÊNCIA nas próximas avaliações mensais.")</f>
        <v>A Empresa com desempenho medido em CONCEITO INSUFICIENTE (Índice Mensal de Conformidade menor que 70%) estará sujeita às penalidades previstas na Norma (NORMA PARA AVALIAÇÃO DE DESEMPENHO DE EMPRESAS CONTRATADAS). 
Esta empresa obteve IMC = 100,00% devendo proceder ao saneamento das inconformidades acima relacionadas dentro dos prazos previstos, ficando desde já advertida da aplicação das penalidades previstas na Norma, em caso de inobservância destas determinações e da permanência em CONCEITO DE INSUFICIÊNCIA nas próximas avaliações mensais.</v>
      </c>
      <c r="B54" s="210"/>
      <c r="C54" s="210"/>
      <c r="D54" s="210"/>
      <c r="E54" s="210"/>
      <c r="F54" s="210"/>
      <c r="G54" s="210"/>
      <c r="H54" s="210"/>
      <c r="K54" s="7"/>
      <c r="O54" s="18"/>
    </row>
    <row r="55" spans="1:15" ht="8.1" customHeight="1" thickBot="1" x14ac:dyDescent="0.35">
      <c r="A55" s="49"/>
      <c r="B55" s="49"/>
      <c r="C55" s="49"/>
      <c r="D55" s="49"/>
      <c r="E55" s="49"/>
      <c r="F55" s="49"/>
      <c r="G55" s="49"/>
      <c r="H55" s="49"/>
    </row>
    <row r="56" spans="1:15" x14ac:dyDescent="0.3">
      <c r="A56" s="134" t="s">
        <v>55</v>
      </c>
      <c r="B56" s="135"/>
      <c r="C56" s="136"/>
      <c r="D56" s="211" t="s">
        <v>56</v>
      </c>
      <c r="E56" s="212"/>
      <c r="F56" s="212"/>
      <c r="G56" s="212"/>
      <c r="H56" s="213"/>
    </row>
    <row r="57" spans="1:15" ht="17.25" customHeight="1" x14ac:dyDescent="0.3">
      <c r="A57" s="73" t="s">
        <v>53</v>
      </c>
      <c r="B57" s="191"/>
      <c r="C57" s="192"/>
      <c r="D57" s="139" t="s">
        <v>54</v>
      </c>
      <c r="E57" s="140"/>
      <c r="F57" s="140"/>
      <c r="G57" s="140"/>
      <c r="H57" s="141"/>
    </row>
    <row r="58" spans="1:15" ht="15" thickBot="1" x14ac:dyDescent="0.35">
      <c r="A58" s="193"/>
      <c r="B58" s="194"/>
      <c r="C58" s="195"/>
      <c r="D58" s="196"/>
      <c r="E58" s="197"/>
      <c r="F58" s="197"/>
      <c r="G58" s="197"/>
      <c r="H58" s="198"/>
    </row>
  </sheetData>
  <protectedRanges>
    <protectedRange sqref="E25" name="Nomes_2_1"/>
  </protectedRanges>
  <mergeCells count="74">
    <mergeCell ref="A48:D49"/>
    <mergeCell ref="E48:H48"/>
    <mergeCell ref="E49:H49"/>
    <mergeCell ref="A51:D52"/>
    <mergeCell ref="E51:H51"/>
    <mergeCell ref="E52:H52"/>
    <mergeCell ref="A50:B50"/>
    <mergeCell ref="C50:D50"/>
    <mergeCell ref="A47:B47"/>
    <mergeCell ref="C47:D47"/>
    <mergeCell ref="A42:D43"/>
    <mergeCell ref="E42:H42"/>
    <mergeCell ref="E43:H43"/>
    <mergeCell ref="A45:D46"/>
    <mergeCell ref="E45:H45"/>
    <mergeCell ref="E46:H46"/>
    <mergeCell ref="A44:B44"/>
    <mergeCell ref="C44:D44"/>
    <mergeCell ref="A41:B41"/>
    <mergeCell ref="C41:D41"/>
    <mergeCell ref="A36:D37"/>
    <mergeCell ref="E36:H36"/>
    <mergeCell ref="E37:H37"/>
    <mergeCell ref="A39:D40"/>
    <mergeCell ref="E39:H39"/>
    <mergeCell ref="E40:H40"/>
    <mergeCell ref="A38:B38"/>
    <mergeCell ref="C38:D38"/>
    <mergeCell ref="A35:B35"/>
    <mergeCell ref="C35:D35"/>
    <mergeCell ref="A30:D31"/>
    <mergeCell ref="E30:H30"/>
    <mergeCell ref="E31:H31"/>
    <mergeCell ref="C32:D32"/>
    <mergeCell ref="A33:D34"/>
    <mergeCell ref="E33:H33"/>
    <mergeCell ref="E34:H34"/>
    <mergeCell ref="A29:B29"/>
    <mergeCell ref="C29:D29"/>
    <mergeCell ref="A17:E17"/>
    <mergeCell ref="B1:F1"/>
    <mergeCell ref="B2:F2"/>
    <mergeCell ref="B6:H6"/>
    <mergeCell ref="B7:H7"/>
    <mergeCell ref="B8:H8"/>
    <mergeCell ref="A10:E11"/>
    <mergeCell ref="F10:H10"/>
    <mergeCell ref="A12:E12"/>
    <mergeCell ref="A13:E13"/>
    <mergeCell ref="A14:E14"/>
    <mergeCell ref="A15:E15"/>
    <mergeCell ref="A16:E16"/>
    <mergeCell ref="A18:E18"/>
    <mergeCell ref="A19:E19"/>
    <mergeCell ref="A20:E20"/>
    <mergeCell ref="A21:E21"/>
    <mergeCell ref="A23:B23"/>
    <mergeCell ref="C23:D23"/>
    <mergeCell ref="B57:C57"/>
    <mergeCell ref="D57:H57"/>
    <mergeCell ref="A58:C58"/>
    <mergeCell ref="D58:H58"/>
    <mergeCell ref="A24:D25"/>
    <mergeCell ref="E24:H24"/>
    <mergeCell ref="E25:H25"/>
    <mergeCell ref="A54:H54"/>
    <mergeCell ref="A56:C56"/>
    <mergeCell ref="D56:H56"/>
    <mergeCell ref="A26:B26"/>
    <mergeCell ref="C26:D26"/>
    <mergeCell ref="A27:D28"/>
    <mergeCell ref="E27:H27"/>
    <mergeCell ref="E28:H28"/>
    <mergeCell ref="A32:B32"/>
  </mergeCells>
  <conditionalFormatting sqref="A55:H1048576 A54 A15:H24 A3:H11 A12:A14 F12:H14 A53:H53 A25:D25 A1:G1 A2:B2 G2:H2">
    <cfRule type="containsText" dxfId="23" priority="31" operator="containsText" text="]">
      <formula>NOT(ISERROR(SEARCH("]",A1)))</formula>
    </cfRule>
    <cfRule type="containsText" dxfId="22" priority="32" operator="containsText" text="[">
      <formula>NOT(ISERROR(SEARCH("[",A1)))</formula>
    </cfRule>
  </conditionalFormatting>
  <conditionalFormatting sqref="A26:H28">
    <cfRule type="containsText" dxfId="21" priority="29" operator="containsText" text="]">
      <formula>NOT(ISERROR(SEARCH("]",A26)))</formula>
    </cfRule>
    <cfRule type="containsText" dxfId="20" priority="30" operator="containsText" text="[">
      <formula>NOT(ISERROR(SEARCH("[",A26)))</formula>
    </cfRule>
  </conditionalFormatting>
  <conditionalFormatting sqref="A32:H34">
    <cfRule type="containsText" dxfId="19" priority="27" operator="containsText" text="]">
      <formula>NOT(ISERROR(SEARCH("]",A32)))</formula>
    </cfRule>
    <cfRule type="containsText" dxfId="18" priority="28" operator="containsText" text="[">
      <formula>NOT(ISERROR(SEARCH("[",A32)))</formula>
    </cfRule>
  </conditionalFormatting>
  <conditionalFormatting sqref="A29:H31">
    <cfRule type="containsText" dxfId="17" priority="25" operator="containsText" text="]">
      <formula>NOT(ISERROR(SEARCH("]",A29)))</formula>
    </cfRule>
    <cfRule type="containsText" dxfId="16" priority="26" operator="containsText" text="[">
      <formula>NOT(ISERROR(SEARCH("[",A29)))</formula>
    </cfRule>
  </conditionalFormatting>
  <conditionalFormatting sqref="A38:H40">
    <cfRule type="containsText" dxfId="15" priority="23" operator="containsText" text="]">
      <formula>NOT(ISERROR(SEARCH("]",A38)))</formula>
    </cfRule>
    <cfRule type="containsText" dxfId="14" priority="24" operator="containsText" text="[">
      <formula>NOT(ISERROR(SEARCH("[",A38)))</formula>
    </cfRule>
  </conditionalFormatting>
  <conditionalFormatting sqref="A35:H37">
    <cfRule type="containsText" dxfId="13" priority="21" operator="containsText" text="]">
      <formula>NOT(ISERROR(SEARCH("]",A35)))</formula>
    </cfRule>
    <cfRule type="containsText" dxfId="12" priority="22" operator="containsText" text="[">
      <formula>NOT(ISERROR(SEARCH("[",A35)))</formula>
    </cfRule>
  </conditionalFormatting>
  <conditionalFormatting sqref="A44:H46">
    <cfRule type="containsText" dxfId="11" priority="19" operator="containsText" text="]">
      <formula>NOT(ISERROR(SEARCH("]",A44)))</formula>
    </cfRule>
    <cfRule type="containsText" dxfId="10" priority="20" operator="containsText" text="[">
      <formula>NOT(ISERROR(SEARCH("[",A44)))</formula>
    </cfRule>
  </conditionalFormatting>
  <conditionalFormatting sqref="A41:H43">
    <cfRule type="containsText" dxfId="9" priority="17" operator="containsText" text="]">
      <formula>NOT(ISERROR(SEARCH("]",A41)))</formula>
    </cfRule>
    <cfRule type="containsText" dxfId="8" priority="18" operator="containsText" text="[">
      <formula>NOT(ISERROR(SEARCH("[",A41)))</formula>
    </cfRule>
  </conditionalFormatting>
  <conditionalFormatting sqref="A50:H52">
    <cfRule type="containsText" dxfId="7" priority="15" operator="containsText" text="]">
      <formula>NOT(ISERROR(SEARCH("]",A50)))</formula>
    </cfRule>
    <cfRule type="containsText" dxfId="6" priority="16" operator="containsText" text="[">
      <formula>NOT(ISERROR(SEARCH("[",A50)))</formula>
    </cfRule>
  </conditionalFormatting>
  <conditionalFormatting sqref="A47:H49">
    <cfRule type="containsText" dxfId="5" priority="13" operator="containsText" text="]">
      <formula>NOT(ISERROR(SEARCH("]",A47)))</formula>
    </cfRule>
    <cfRule type="containsText" dxfId="4" priority="14" operator="containsText" text="[">
      <formula>NOT(ISERROR(SEARCH("[",A47)))</formula>
    </cfRule>
  </conditionalFormatting>
  <conditionalFormatting sqref="H1">
    <cfRule type="containsText" dxfId="3" priority="3" operator="containsText" text="]">
      <formula>NOT(ISERROR(SEARCH("]",H1)))</formula>
    </cfRule>
    <cfRule type="containsText" dxfId="2" priority="4" operator="containsText" text="[">
      <formula>NOT(ISERROR(SEARCH("[",H1)))</formula>
    </cfRule>
  </conditionalFormatting>
  <conditionalFormatting sqref="E25:H25">
    <cfRule type="containsText" dxfId="1" priority="1" operator="containsText" text="]">
      <formula>NOT(ISERROR(SEARCH("]",E25)))</formula>
    </cfRule>
    <cfRule type="containsText" dxfId="0" priority="2" operator="containsText" text="[">
      <formula>NOT(ISERROR(SEARCH("[",E25)))</formula>
    </cfRule>
  </conditionalFormatting>
  <pageMargins left="0.9055118110236221" right="0.51181102362204722" top="0.78740157480314965" bottom="0.78740157480314965" header="0.31496062992125984" footer="0.31496062992125984"/>
  <pageSetup paperSize="9" scale="9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38"/>
  <sheetViews>
    <sheetView showGridLines="0" zoomScaleNormal="100" workbookViewId="0">
      <selection activeCell="F5" sqref="F5"/>
    </sheetView>
  </sheetViews>
  <sheetFormatPr defaultRowHeight="14.4" x14ac:dyDescent="0.3"/>
  <cols>
    <col min="1" max="1" width="78" customWidth="1"/>
  </cols>
  <sheetData>
    <row r="1" spans="1:1" ht="16.2" thickBot="1" x14ac:dyDescent="0.35">
      <c r="A1" s="22" t="s">
        <v>138</v>
      </c>
    </row>
    <row r="2" spans="1:1" ht="15" customHeight="1" x14ac:dyDescent="0.3"/>
    <row r="3" spans="1:1" ht="15" customHeight="1" x14ac:dyDescent="0.3">
      <c r="A3" s="23"/>
    </row>
    <row r="4" spans="1:1" ht="15" customHeight="1" x14ac:dyDescent="0.3"/>
    <row r="5" spans="1:1" ht="15" customHeight="1" x14ac:dyDescent="0.3">
      <c r="A5" s="23"/>
    </row>
    <row r="6" spans="1:1" ht="15" customHeight="1" x14ac:dyDescent="0.3"/>
    <row r="7" spans="1:1" ht="15" customHeight="1" x14ac:dyDescent="0.3">
      <c r="A7" s="23"/>
    </row>
    <row r="8" spans="1:1" ht="15" customHeight="1" x14ac:dyDescent="0.3"/>
    <row r="9" spans="1:1" ht="15" customHeight="1" x14ac:dyDescent="0.3">
      <c r="A9" s="23"/>
    </row>
    <row r="10" spans="1:1" ht="15" customHeight="1" x14ac:dyDescent="0.3"/>
    <row r="11" spans="1:1" ht="15" customHeight="1" x14ac:dyDescent="0.3">
      <c r="A11" s="23"/>
    </row>
    <row r="12" spans="1:1" ht="15" customHeight="1" x14ac:dyDescent="0.3"/>
    <row r="13" spans="1:1" ht="15" customHeight="1" x14ac:dyDescent="0.3">
      <c r="A13" s="23"/>
    </row>
    <row r="14" spans="1:1" ht="15" customHeight="1" x14ac:dyDescent="0.3"/>
    <row r="15" spans="1:1" ht="15" customHeight="1" x14ac:dyDescent="0.3">
      <c r="A15" s="23"/>
    </row>
    <row r="16" spans="1:1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B29"/>
  <sheetViews>
    <sheetView workbookViewId="0">
      <selection activeCell="B24" sqref="B24:B25"/>
    </sheetView>
  </sheetViews>
  <sheetFormatPr defaultRowHeight="14.4" x14ac:dyDescent="0.3"/>
  <cols>
    <col min="1" max="1" width="41" bestFit="1" customWidth="1"/>
  </cols>
  <sheetData>
    <row r="1" spans="1:2" x14ac:dyDescent="0.3">
      <c r="A1" s="76" t="s">
        <v>71</v>
      </c>
      <c r="B1" s="76" t="s">
        <v>109</v>
      </c>
    </row>
    <row r="2" spans="1:2" x14ac:dyDescent="0.3">
      <c r="A2" s="74" t="s">
        <v>110</v>
      </c>
      <c r="B2" s="74" t="s">
        <v>75</v>
      </c>
    </row>
    <row r="3" spans="1:2" x14ac:dyDescent="0.3">
      <c r="A3" s="74" t="s">
        <v>111</v>
      </c>
      <c r="B3" s="74" t="s">
        <v>80</v>
      </c>
    </row>
    <row r="4" spans="1:2" x14ac:dyDescent="0.3">
      <c r="A4" s="74" t="s">
        <v>112</v>
      </c>
      <c r="B4" s="74" t="s">
        <v>81</v>
      </c>
    </row>
    <row r="5" spans="1:2" x14ac:dyDescent="0.3">
      <c r="A5" s="74" t="s">
        <v>113</v>
      </c>
      <c r="B5" s="74" t="s">
        <v>82</v>
      </c>
    </row>
    <row r="6" spans="1:2" x14ac:dyDescent="0.3">
      <c r="A6" s="74" t="s">
        <v>114</v>
      </c>
      <c r="B6" s="74" t="s">
        <v>83</v>
      </c>
    </row>
    <row r="7" spans="1:2" x14ac:dyDescent="0.3">
      <c r="A7" s="74" t="s">
        <v>115</v>
      </c>
      <c r="B7" s="74" t="s">
        <v>76</v>
      </c>
    </row>
    <row r="8" spans="1:2" x14ac:dyDescent="0.3">
      <c r="A8" s="74" t="s">
        <v>116</v>
      </c>
      <c r="B8" s="74" t="s">
        <v>84</v>
      </c>
    </row>
    <row r="9" spans="1:2" x14ac:dyDescent="0.3">
      <c r="A9" s="74" t="s">
        <v>117</v>
      </c>
      <c r="B9" s="75" t="s">
        <v>85</v>
      </c>
    </row>
    <row r="10" spans="1:2" x14ac:dyDescent="0.3">
      <c r="A10" s="74" t="s">
        <v>118</v>
      </c>
      <c r="B10" s="74" t="s">
        <v>86</v>
      </c>
    </row>
    <row r="11" spans="1:2" x14ac:dyDescent="0.3">
      <c r="A11" s="74" t="s">
        <v>119</v>
      </c>
      <c r="B11" s="74" t="s">
        <v>87</v>
      </c>
    </row>
    <row r="12" spans="1:2" x14ac:dyDescent="0.3">
      <c r="A12" s="74" t="s">
        <v>120</v>
      </c>
      <c r="B12" s="74" t="s">
        <v>88</v>
      </c>
    </row>
    <row r="13" spans="1:2" x14ac:dyDescent="0.3">
      <c r="A13" s="74" t="s">
        <v>121</v>
      </c>
      <c r="B13" s="74" t="s">
        <v>77</v>
      </c>
    </row>
    <row r="14" spans="1:2" x14ac:dyDescent="0.3">
      <c r="A14" s="74" t="s">
        <v>122</v>
      </c>
      <c r="B14" s="75" t="s">
        <v>89</v>
      </c>
    </row>
    <row r="15" spans="1:2" x14ac:dyDescent="0.3">
      <c r="A15" s="74" t="s">
        <v>123</v>
      </c>
      <c r="B15" s="74" t="s">
        <v>90</v>
      </c>
    </row>
    <row r="16" spans="1:2" x14ac:dyDescent="0.3">
      <c r="A16" s="74" t="s">
        <v>124</v>
      </c>
      <c r="B16" s="74" t="s">
        <v>78</v>
      </c>
    </row>
    <row r="17" spans="1:2" x14ac:dyDescent="0.3">
      <c r="A17" s="74" t="s">
        <v>125</v>
      </c>
      <c r="B17" s="74" t="s">
        <v>79</v>
      </c>
    </row>
    <row r="18" spans="1:2" x14ac:dyDescent="0.3">
      <c r="A18" s="74" t="s">
        <v>126</v>
      </c>
      <c r="B18" s="74" t="s">
        <v>91</v>
      </c>
    </row>
    <row r="19" spans="1:2" x14ac:dyDescent="0.3">
      <c r="A19" s="74" t="s">
        <v>127</v>
      </c>
      <c r="B19" s="75" t="s">
        <v>99</v>
      </c>
    </row>
    <row r="20" spans="1:2" x14ac:dyDescent="0.3">
      <c r="A20" s="74" t="s">
        <v>128</v>
      </c>
      <c r="B20" s="74" t="s">
        <v>92</v>
      </c>
    </row>
    <row r="21" spans="1:2" x14ac:dyDescent="0.3">
      <c r="A21" s="74" t="s">
        <v>129</v>
      </c>
      <c r="B21" s="74" t="s">
        <v>93</v>
      </c>
    </row>
    <row r="22" spans="1:2" x14ac:dyDescent="0.3">
      <c r="A22" s="74" t="s">
        <v>130</v>
      </c>
      <c r="B22" s="74" t="s">
        <v>94</v>
      </c>
    </row>
    <row r="23" spans="1:2" x14ac:dyDescent="0.3">
      <c r="A23" s="74" t="s">
        <v>131</v>
      </c>
      <c r="B23" s="74" t="s">
        <v>100</v>
      </c>
    </row>
    <row r="24" spans="1:2" x14ac:dyDescent="0.3">
      <c r="A24" s="74" t="s">
        <v>137</v>
      </c>
      <c r="B24" s="78" t="s">
        <v>107</v>
      </c>
    </row>
    <row r="25" spans="1:2" x14ac:dyDescent="0.3">
      <c r="A25" s="74" t="s">
        <v>132</v>
      </c>
      <c r="B25" s="79" t="s">
        <v>108</v>
      </c>
    </row>
    <row r="26" spans="1:2" x14ac:dyDescent="0.3">
      <c r="A26" s="74" t="s">
        <v>133</v>
      </c>
      <c r="B26" s="74" t="s">
        <v>98</v>
      </c>
    </row>
    <row r="27" spans="1:2" x14ac:dyDescent="0.3">
      <c r="A27" s="74" t="s">
        <v>134</v>
      </c>
      <c r="B27" s="74" t="s">
        <v>95</v>
      </c>
    </row>
    <row r="28" spans="1:2" x14ac:dyDescent="0.3">
      <c r="A28" s="74" t="s">
        <v>135</v>
      </c>
      <c r="B28" s="74" t="s">
        <v>96</v>
      </c>
    </row>
    <row r="29" spans="1:2" x14ac:dyDescent="0.3">
      <c r="A29" s="74" t="s">
        <v>136</v>
      </c>
      <c r="B29" s="74" t="s">
        <v>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FAD Serviços</vt:lpstr>
      <vt:lpstr>NI</vt:lpstr>
      <vt:lpstr>Instruções</vt:lpstr>
      <vt:lpstr>Siglas</vt:lpstr>
      <vt:lpstr>'FAD Serviços'!Area_de_impressao</vt:lpstr>
      <vt:lpstr>Instruções!Area_de_impressao</vt:lpstr>
      <vt:lpstr>NI!Area_de_impressao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Nogueira de Moraes</dc:creator>
  <cp:lastModifiedBy>Jonas Lisboa</cp:lastModifiedBy>
  <cp:lastPrinted>2019-06-12T19:44:56Z</cp:lastPrinted>
  <dcterms:created xsi:type="dcterms:W3CDTF">2014-07-04T12:14:54Z</dcterms:created>
  <dcterms:modified xsi:type="dcterms:W3CDTF">2023-03-22T20:41:56Z</dcterms:modified>
</cp:coreProperties>
</file>